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00" windowWidth="14895" windowHeight="7875" activeTab="1"/>
  </bookViews>
  <sheets>
    <sheet name="Pollibetta" sheetId="1" r:id="rId1"/>
    <sheet name="Report" sheetId="3" r:id="rId2"/>
    <sheet name="Sheet1" sheetId="2" r:id="rId3"/>
  </sheets>
  <calcPr calcId="145621"/>
</workbook>
</file>

<file path=xl/calcChain.xml><?xml version="1.0" encoding="utf-8"?>
<calcChain xmlns="http://schemas.openxmlformats.org/spreadsheetml/2006/main">
  <c r="C13" i="3" l="1"/>
  <c r="D13" i="3"/>
  <c r="E13" i="3"/>
  <c r="F13" i="3"/>
  <c r="G13" i="3"/>
  <c r="H13" i="3"/>
  <c r="I13" i="3"/>
  <c r="J13" i="3"/>
  <c r="K13" i="3"/>
  <c r="L13" i="3"/>
  <c r="M13" i="3"/>
  <c r="N13" i="3"/>
  <c r="O13" i="3"/>
  <c r="P13" i="3"/>
  <c r="Q13" i="3"/>
  <c r="R13" i="3"/>
  <c r="S13" i="3"/>
  <c r="H19" i="1" l="1"/>
  <c r="F20" i="1"/>
  <c r="H20" i="1"/>
  <c r="F22" i="1"/>
  <c r="H22" i="1"/>
  <c r="F23" i="1"/>
  <c r="H23" i="1"/>
  <c r="F24" i="1"/>
  <c r="H24" i="1"/>
  <c r="F25" i="1"/>
  <c r="H25" i="1"/>
  <c r="F27" i="1"/>
  <c r="H27" i="1"/>
  <c r="F28" i="1"/>
  <c r="H28" i="1"/>
  <c r="H29" i="1"/>
  <c r="H30" i="1"/>
  <c r="H31" i="1"/>
  <c r="H32" i="1"/>
  <c r="D7" i="1"/>
  <c r="D8" i="1"/>
  <c r="F8" i="1" s="1"/>
  <c r="D9" i="1"/>
  <c r="D10" i="1"/>
  <c r="H10" i="1" s="1"/>
  <c r="D11" i="1"/>
  <c r="F11" i="1" s="1"/>
  <c r="D12" i="1"/>
  <c r="F12" i="1" s="1"/>
  <c r="D13" i="1"/>
  <c r="H13" i="1" s="1"/>
  <c r="D15" i="1"/>
  <c r="F15" i="1" s="1"/>
  <c r="D14" i="1"/>
  <c r="F14" i="1" s="1"/>
  <c r="D16" i="1"/>
  <c r="F16" i="1" s="1"/>
  <c r="D17" i="1"/>
  <c r="F17" i="1" s="1"/>
  <c r="D18" i="1"/>
  <c r="F18" i="1" s="1"/>
  <c r="F19" i="1" s="1"/>
  <c r="F21" i="1"/>
  <c r="H9" i="1" l="1"/>
  <c r="D26" i="1"/>
  <c r="H7" i="1"/>
  <c r="F7" i="1"/>
  <c r="H18" i="1"/>
  <c r="H11" i="1"/>
  <c r="H21" i="1"/>
  <c r="H12" i="1"/>
  <c r="H8" i="1"/>
  <c r="F10" i="1"/>
  <c r="H17" i="1"/>
  <c r="H14" i="1"/>
  <c r="F13" i="1"/>
  <c r="F9" i="1"/>
  <c r="H16" i="1"/>
  <c r="F26" i="1" l="1"/>
  <c r="F34" i="1" s="1"/>
  <c r="F39" i="1" s="1"/>
  <c r="H26" i="1"/>
  <c r="H34" i="1" s="1"/>
  <c r="F35" i="1" s="1"/>
  <c r="F36" i="1" l="1"/>
  <c r="F37" i="1" s="1"/>
  <c r="F40" i="1" l="1"/>
  <c r="F41" i="1"/>
  <c r="F38" i="1"/>
  <c r="F44" i="1" l="1"/>
  <c r="F45" i="1" s="1"/>
</calcChain>
</file>

<file path=xl/sharedStrings.xml><?xml version="1.0" encoding="utf-8"?>
<sst xmlns="http://schemas.openxmlformats.org/spreadsheetml/2006/main" count="123" uniqueCount="97">
  <si>
    <t xml:space="preserve"> CHAMUNDESHWARI  ELECTRICITY SUPPLY CORPORATION LIMITED</t>
  </si>
  <si>
    <t xml:space="preserve">Estimate for Replacement of </t>
  </si>
  <si>
    <t>Sl No</t>
  </si>
  <si>
    <t>PARTICULARS</t>
  </si>
  <si>
    <t>UNIT</t>
  </si>
  <si>
    <t>QTY</t>
  </si>
  <si>
    <t>RATE</t>
  </si>
  <si>
    <t>AMOUNT</t>
  </si>
  <si>
    <t>LABOUR CHARGES</t>
  </si>
  <si>
    <t>Rcc pole 9 mtr long</t>
  </si>
  <si>
    <t>Nos</t>
  </si>
  <si>
    <t>Rcc pole 8 mtr long</t>
  </si>
  <si>
    <t>Psc pole 9 mtr long</t>
  </si>
  <si>
    <t>Psc pole 8 mtr long</t>
  </si>
  <si>
    <t>11KV horrizontal X-arm complete</t>
  </si>
  <si>
    <t>Set</t>
  </si>
  <si>
    <t>2 Pin X-arm complete</t>
  </si>
  <si>
    <t>4 pin X - arm complete set</t>
  </si>
  <si>
    <t>11KV Pin insulator</t>
  </si>
  <si>
    <t>45kn Disc insulator</t>
  </si>
  <si>
    <t>No 8 Strain Insulator</t>
  </si>
  <si>
    <t>1.1 KV Pin Insulator</t>
  </si>
  <si>
    <t>Rabbit conductor</t>
  </si>
  <si>
    <t>Kms</t>
  </si>
  <si>
    <t>Conductor accessories @ 3%</t>
  </si>
  <si>
    <t>Distribution Transformer Oil(Reclaimed)</t>
  </si>
  <si>
    <t>Ltrs</t>
  </si>
  <si>
    <t>Guy sets complete</t>
  </si>
  <si>
    <t>Guy/GI Wire</t>
  </si>
  <si>
    <t>Kgs</t>
  </si>
  <si>
    <t>Bolt &amp; Nuts 3*5/8</t>
  </si>
  <si>
    <t>Spiral earth eletrode</t>
  </si>
  <si>
    <r>
      <t>Head loading of poles(</t>
    </r>
    <r>
      <rPr>
        <sz val="10"/>
        <color indexed="8"/>
        <rFont val="Times New Roman"/>
        <family val="1"/>
      </rPr>
      <t>for above 25 Mtrs</t>
    </r>
    <r>
      <rPr>
        <sz val="11"/>
        <color indexed="8"/>
        <rFont val="Times New Roman"/>
        <family val="1"/>
      </rPr>
      <t>)</t>
    </r>
  </si>
  <si>
    <t>Loading and unloading of 9Mtrs poles</t>
  </si>
  <si>
    <t>Loading and unloading of 8 Mtrs poles</t>
  </si>
  <si>
    <t>Releasing and refixing of 4 Pin Cross arm</t>
  </si>
  <si>
    <t>Releasing and restriging of Rabbit Condr</t>
  </si>
  <si>
    <t>Releasing and restriging of No 2 ACSR Condr</t>
  </si>
  <si>
    <t>Cutting of trees Fallen on the line</t>
  </si>
  <si>
    <t>Strenthening of Bent 9m poles+LC*75%</t>
  </si>
  <si>
    <t>Misc &amp; unforeseen</t>
  </si>
  <si>
    <t xml:space="preserve">                                               TOTAL</t>
  </si>
  <si>
    <t>Labour charges (a) Casual</t>
  </si>
  <si>
    <t xml:space="preserve">                        © MZ Charges @45%</t>
  </si>
  <si>
    <t>Speedy Restoration of power supply due to breakdown charges @25%  of Total Labour charges</t>
  </si>
  <si>
    <t>Transportation from stores to site @ 2% on material cost</t>
  </si>
  <si>
    <t>Contingencies @ 2% on total (Material /Labour cost &amp; MZ</t>
  </si>
  <si>
    <t>Employees cost @ 20% on total Labour charges</t>
  </si>
  <si>
    <t>Statutory charges as per actuals(Electrical Inspectorate charges, civic body charges etc.)</t>
  </si>
  <si>
    <t>Compensation cost for tree cutting etc: as per approved norms</t>
  </si>
  <si>
    <t>GST @18% on Total  labour Charges &amp; other over head charges</t>
  </si>
  <si>
    <t>Total</t>
  </si>
  <si>
    <t>CERTIFICTE:</t>
  </si>
  <si>
    <t xml:space="preserve">            Certified that I have personally Inspected the spot and prepared this estimate in a most economical </t>
  </si>
  <si>
    <t>and safe way executing the work</t>
  </si>
  <si>
    <t>Estimate No:                                                         Date:</t>
  </si>
  <si>
    <t>Report</t>
  </si>
  <si>
    <t xml:space="preserve">           In this estimate it is proposed to Replace damaged  poles in  the existing primary and Secondary lines . Due to heavy rain and wind the said poles been damaged as on the mentioned date,to restore the power supply to the effected consumers it is required for replacement.  Necessary provision are made for the various types of Cross Arms, Insulators etc. </t>
  </si>
  <si>
    <t xml:space="preserve">          The location wise materials list for the above work has been shown below . All the necessary provision has been made in this estimate, hence the estimate may kindly be sanctioned early.</t>
  </si>
  <si>
    <t xml:space="preserve">Location </t>
  </si>
  <si>
    <t>RCC Poles</t>
  </si>
  <si>
    <t>PSC Poles</t>
  </si>
  <si>
    <t>Cross Arms</t>
  </si>
  <si>
    <t>11 KV Insulators</t>
  </si>
  <si>
    <t>LT Insulators</t>
  </si>
  <si>
    <t>Conductor</t>
  </si>
  <si>
    <t>Other Materials</t>
  </si>
  <si>
    <t>9M</t>
  </si>
  <si>
    <t>8M</t>
  </si>
  <si>
    <t>Sp 3 Pin</t>
  </si>
  <si>
    <t>Hzntl</t>
  </si>
  <si>
    <t>2 Pin</t>
  </si>
  <si>
    <t>4 Pin</t>
  </si>
  <si>
    <t>45 KN Disc</t>
  </si>
  <si>
    <t>Pin</t>
  </si>
  <si>
    <t>15 KV Strain</t>
  </si>
  <si>
    <t>No 8 Strain</t>
  </si>
  <si>
    <t>1.1 KV Pin</t>
  </si>
  <si>
    <t>Rabbit</t>
  </si>
  <si>
    <t>No2 ACSR</t>
  </si>
  <si>
    <t>Guy Set</t>
  </si>
  <si>
    <t>SEE</t>
  </si>
  <si>
    <t>Certified that I have personally Inspected the spot and prepared this estimate in a most economical and safe way executing the work</t>
  </si>
  <si>
    <t>Certified that I have personally Inspected the spot and got prepared this estimate in a most economical and safe way executing the work</t>
  </si>
  <si>
    <t xml:space="preserve">Contribution towards Employees Provident Fund Charges &amp; ESI    @16.25% total Labour Charges </t>
  </si>
  <si>
    <t>Remarks              Damaged on</t>
  </si>
  <si>
    <t>Lattitude</t>
  </si>
  <si>
    <t>Longtitude</t>
  </si>
  <si>
    <t>Damaged poles at Various Locations of F-5 Pollibetta</t>
  </si>
  <si>
    <t xml:space="preserve">  feeder  comes under O&amp;M  Section Pollibetta,Virajpet Sub Division.</t>
  </si>
  <si>
    <t>This Estimate amounting to Rs ………………………./- only has been prepared for Replacement of Damaged poles to Primary and secondary lines of  F-5 Pollibetta   feeders  comes under O&amp;M  Section Pollibetta, Virajpet Sub Division.</t>
  </si>
  <si>
    <r>
      <t>Statement showing the details of damaged poles in Pollibetta</t>
    </r>
    <r>
      <rPr>
        <b/>
        <sz val="12"/>
        <color rgb="FFFF0000"/>
        <rFont val="Cambria"/>
        <family val="1"/>
        <scheme val="major"/>
      </rPr>
      <t xml:space="preserve"> S</t>
    </r>
    <r>
      <rPr>
        <b/>
        <sz val="12"/>
        <rFont val="Cambria"/>
        <family val="1"/>
        <scheme val="major"/>
      </rPr>
      <t>ection Limits comes under O&amp;M Sub-division,Virajpet</t>
    </r>
  </si>
  <si>
    <t>Prakash Chennangi</t>
  </si>
  <si>
    <t>Chennangi Clube</t>
  </si>
  <si>
    <t>Chennankote</t>
  </si>
  <si>
    <t>Keshavinakere</t>
  </si>
  <si>
    <t>CraigMore LT Old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</si>
</sst>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0"/>
      <name val="Arial"/>
      <family val="2"/>
    </font>
    <font>
      <sz val="12"/>
      <name val="Times New Roman"/>
      <family val="1"/>
    </font>
    <font>
      <b/>
      <sz val="14"/>
      <name val="Times New Roman"/>
      <family val="1"/>
    </font>
    <font>
      <sz val="10"/>
      <name val="Arial"/>
      <family val="2"/>
    </font>
    <font>
      <b/>
      <sz val="12"/>
      <name val="Times New Roman"/>
      <family val="1"/>
    </font>
    <font>
      <sz val="11"/>
      <color theme="1"/>
      <name val="Times New Roman"/>
      <family val="1"/>
    </font>
    <font>
      <sz val="10"/>
      <color indexed="8"/>
      <name val="Times New Roman"/>
      <family val="1"/>
    </font>
    <font>
      <sz val="11"/>
      <color indexed="8"/>
      <name val="Times New Roman"/>
      <family val="1"/>
    </font>
    <font>
      <sz val="12"/>
      <color theme="1"/>
      <name val="Times New Roman"/>
      <family val="1"/>
    </font>
    <font>
      <sz val="10"/>
      <color indexed="10"/>
      <name val="Arial"/>
      <family val="2"/>
    </font>
    <font>
      <b/>
      <sz val="12"/>
      <color theme="1"/>
      <name val="Times New Roman"/>
      <family val="1"/>
    </font>
    <font>
      <sz val="10"/>
      <color theme="1"/>
      <name val="Arial"/>
      <family val="2"/>
    </font>
    <font>
      <b/>
      <u/>
      <sz val="14"/>
      <name val="Times New Roman"/>
      <family val="1"/>
    </font>
    <font>
      <sz val="10"/>
      <name val="Arial"/>
      <family val="2"/>
    </font>
    <font>
      <sz val="12"/>
      <name val="Script MT Bold"/>
      <family val="4"/>
    </font>
    <font>
      <b/>
      <sz val="8"/>
      <name val="Arial"/>
      <family val="2"/>
    </font>
    <font>
      <sz val="12"/>
      <name val="Cambria"/>
      <family val="1"/>
      <scheme val="major"/>
    </font>
    <font>
      <b/>
      <sz val="12"/>
      <name val="Cambria"/>
      <family val="1"/>
      <scheme val="major"/>
    </font>
    <font>
      <b/>
      <sz val="12"/>
      <color rgb="FFFF0000"/>
      <name val="Cambria"/>
      <family val="1"/>
      <scheme val="major"/>
    </font>
    <font>
      <sz val="10"/>
      <color theme="1"/>
      <name val="Book Antiqua"/>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1" fillId="0" borderId="0"/>
    <xf numFmtId="0" fontId="3" fillId="0" borderId="0"/>
    <xf numFmtId="0" fontId="3" fillId="0" borderId="0"/>
    <xf numFmtId="0" fontId="13" fillId="0" borderId="0"/>
  </cellStyleXfs>
  <cellXfs count="139">
    <xf numFmtId="0" fontId="0" fillId="0" borderId="0" xfId="0"/>
    <xf numFmtId="0" fontId="0" fillId="0" borderId="0" xfId="0" applyFill="1"/>
    <xf numFmtId="0" fontId="0" fillId="2" borderId="0" xfId="0" applyFill="1"/>
    <xf numFmtId="0" fontId="1" fillId="2" borderId="14" xfId="1" applyFont="1" applyFill="1" applyBorder="1" applyAlignment="1">
      <alignment horizontal="right" vertical="center"/>
    </xf>
    <xf numFmtId="0" fontId="1" fillId="2" borderId="15" xfId="1" applyFont="1" applyFill="1" applyBorder="1"/>
    <xf numFmtId="0" fontId="1" fillId="2" borderId="15" xfId="1" applyFont="1" applyFill="1" applyBorder="1" applyAlignment="1">
      <alignment horizontal="center"/>
    </xf>
    <xf numFmtId="0" fontId="1" fillId="2" borderId="15" xfId="1" applyFont="1" applyFill="1" applyBorder="1" applyAlignment="1">
      <alignment horizontal="center" vertical="center"/>
    </xf>
    <xf numFmtId="2" fontId="1" fillId="2" borderId="15" xfId="1" applyNumberFormat="1" applyFont="1" applyFill="1" applyBorder="1"/>
    <xf numFmtId="2" fontId="1" fillId="2" borderId="15" xfId="1" applyNumberFormat="1" applyFont="1" applyFill="1" applyBorder="1" applyAlignment="1">
      <alignment horizontal="right" vertical="center"/>
    </xf>
    <xf numFmtId="2" fontId="1" fillId="2" borderId="16" xfId="1" applyNumberFormat="1" applyFont="1" applyFill="1" applyBorder="1" applyAlignment="1">
      <alignment vertical="center"/>
    </xf>
    <xf numFmtId="0" fontId="5" fillId="2" borderId="15" xfId="1" applyFont="1" applyFill="1" applyBorder="1"/>
    <xf numFmtId="0" fontId="8" fillId="2" borderId="15" xfId="1" applyFont="1" applyFill="1" applyBorder="1" applyAlignment="1">
      <alignment horizontal="center"/>
    </xf>
    <xf numFmtId="0" fontId="8" fillId="2" borderId="15" xfId="1" applyFont="1" applyFill="1" applyBorder="1"/>
    <xf numFmtId="1" fontId="1" fillId="2" borderId="15" xfId="1" applyNumberFormat="1" applyFont="1" applyFill="1" applyBorder="1" applyAlignment="1">
      <alignment horizontal="center" vertical="center"/>
    </xf>
    <xf numFmtId="0" fontId="1" fillId="2" borderId="15" xfId="1" applyFill="1" applyBorder="1"/>
    <xf numFmtId="2" fontId="1" fillId="2" borderId="15" xfId="1" applyNumberFormat="1" applyFont="1" applyFill="1" applyBorder="1" applyAlignment="1">
      <alignment vertical="center"/>
    </xf>
    <xf numFmtId="0" fontId="4" fillId="0" borderId="15" xfId="1" applyFont="1" applyFill="1" applyBorder="1" applyAlignment="1">
      <alignment horizontal="right"/>
    </xf>
    <xf numFmtId="0" fontId="1" fillId="0" borderId="15" xfId="1" applyFont="1" applyFill="1" applyBorder="1"/>
    <xf numFmtId="0" fontId="9" fillId="0" borderId="0" xfId="0" applyFont="1" applyFill="1"/>
    <xf numFmtId="2" fontId="9" fillId="0" borderId="0" xfId="0" applyNumberFormat="1" applyFont="1" applyFill="1"/>
    <xf numFmtId="0" fontId="1" fillId="0" borderId="22" xfId="1" applyFill="1" applyBorder="1"/>
    <xf numFmtId="0" fontId="1" fillId="0" borderId="0" xfId="1" applyFill="1" applyBorder="1"/>
    <xf numFmtId="0" fontId="3" fillId="0" borderId="4" xfId="2" applyFill="1" applyBorder="1"/>
    <xf numFmtId="0" fontId="3" fillId="0" borderId="0" xfId="2" applyFill="1" applyBorder="1"/>
    <xf numFmtId="0" fontId="1" fillId="0" borderId="4" xfId="1" applyFill="1" applyBorder="1"/>
    <xf numFmtId="0" fontId="1" fillId="0" borderId="0" xfId="1" applyFont="1" applyFill="1" applyBorder="1"/>
    <xf numFmtId="0" fontId="1" fillId="0" borderId="28" xfId="1" applyFill="1" applyBorder="1"/>
    <xf numFmtId="0" fontId="1" fillId="0" borderId="29" xfId="1" applyFill="1" applyBorder="1"/>
    <xf numFmtId="0" fontId="1" fillId="0" borderId="29" xfId="1" applyFont="1" applyFill="1" applyBorder="1"/>
    <xf numFmtId="2" fontId="1" fillId="2" borderId="15" xfId="2" applyNumberFormat="1" applyFont="1" applyFill="1" applyBorder="1"/>
    <xf numFmtId="164" fontId="1" fillId="2" borderId="15" xfId="1" applyNumberFormat="1" applyFont="1" applyFill="1" applyBorder="1" applyAlignment="1">
      <alignment horizontal="center" vertical="center"/>
    </xf>
    <xf numFmtId="0" fontId="2" fillId="0" borderId="0" xfId="1" applyFont="1" applyBorder="1" applyAlignment="1">
      <alignment horizontal="center"/>
    </xf>
    <xf numFmtId="0" fontId="13" fillId="0" borderId="0" xfId="4"/>
    <xf numFmtId="0" fontId="15" fillId="0" borderId="12" xfId="4" applyFont="1" applyBorder="1" applyAlignment="1">
      <alignment horizontal="center" vertical="center" textRotation="90" wrapText="1"/>
    </xf>
    <xf numFmtId="0" fontId="13" fillId="0" borderId="0" xfId="4" applyBorder="1" applyAlignment="1">
      <alignment textRotation="90"/>
    </xf>
    <xf numFmtId="0" fontId="13" fillId="0" borderId="0" xfId="4" applyAlignment="1">
      <alignment textRotation="90"/>
    </xf>
    <xf numFmtId="0" fontId="15" fillId="2" borderId="12" xfId="4" applyFont="1" applyFill="1" applyBorder="1" applyAlignment="1">
      <alignment horizontal="center" vertical="center"/>
    </xf>
    <xf numFmtId="0" fontId="15" fillId="2" borderId="12" xfId="4" applyFont="1" applyFill="1" applyBorder="1" applyAlignment="1">
      <alignment vertical="center"/>
    </xf>
    <xf numFmtId="0" fontId="13" fillId="2" borderId="0" xfId="4" applyFill="1" applyBorder="1"/>
    <xf numFmtId="0" fontId="13" fillId="2" borderId="0" xfId="4" applyFill="1"/>
    <xf numFmtId="0" fontId="13" fillId="0" borderId="0" xfId="4" applyAlignment="1">
      <alignment vertical="top"/>
    </xf>
    <xf numFmtId="0" fontId="15" fillId="2" borderId="12" xfId="4" applyFont="1" applyFill="1" applyBorder="1" applyAlignment="1">
      <alignment horizontal="center" vertical="center" wrapText="1"/>
    </xf>
    <xf numFmtId="0" fontId="15" fillId="2" borderId="34" xfId="4" applyFont="1" applyFill="1" applyBorder="1" applyAlignment="1">
      <alignment horizontal="center" vertical="center"/>
    </xf>
    <xf numFmtId="0" fontId="1" fillId="3" borderId="15" xfId="1" applyFont="1" applyFill="1" applyBorder="1" applyAlignment="1">
      <alignment horizontal="center" vertical="center"/>
    </xf>
    <xf numFmtId="0" fontId="4" fillId="2" borderId="12" xfId="1" applyFont="1" applyFill="1" applyBorder="1" applyAlignment="1">
      <alignment vertical="center"/>
    </xf>
    <xf numFmtId="0" fontId="4" fillId="2" borderId="13" xfId="1" applyFont="1" applyFill="1" applyBorder="1" applyAlignment="1">
      <alignment vertical="center"/>
    </xf>
    <xf numFmtId="0" fontId="15" fillId="2" borderId="12" xfId="4" applyFont="1" applyFill="1" applyBorder="1" applyAlignment="1">
      <alignment horizontal="center" vertical="center"/>
    </xf>
    <xf numFmtId="0" fontId="15" fillId="2" borderId="34" xfId="4" applyFont="1" applyFill="1" applyBorder="1" applyAlignment="1">
      <alignment horizontal="center" vertical="center" wrapText="1"/>
    </xf>
    <xf numFmtId="0" fontId="19" fillId="2" borderId="12" xfId="0" applyFont="1" applyFill="1" applyBorder="1" applyAlignment="1">
      <alignment horizontal="center"/>
    </xf>
    <xf numFmtId="2" fontId="4" fillId="2" borderId="15" xfId="1" applyNumberFormat="1" applyFont="1" applyFill="1" applyBorder="1"/>
    <xf numFmtId="2" fontId="1" fillId="2" borderId="15" xfId="1" applyNumberFormat="1" applyFill="1" applyBorder="1" applyAlignment="1">
      <alignment horizontal="right" vertical="center" wrapText="1"/>
    </xf>
    <xf numFmtId="0" fontId="1" fillId="2" borderId="16" xfId="1" applyFill="1" applyBorder="1"/>
    <xf numFmtId="2" fontId="8" fillId="2" borderId="15" xfId="1" applyNumberFormat="1" applyFont="1" applyFill="1" applyBorder="1" applyAlignment="1">
      <alignment horizontal="right" vertical="center" wrapText="1"/>
    </xf>
    <xf numFmtId="0" fontId="10" fillId="2" borderId="15" xfId="1" applyFont="1" applyFill="1" applyBorder="1"/>
    <xf numFmtId="0" fontId="10" fillId="2" borderId="16" xfId="1" applyFont="1" applyFill="1" applyBorder="1"/>
    <xf numFmtId="2" fontId="11" fillId="2" borderId="15" xfId="0" applyNumberFormat="1" applyFont="1" applyFill="1" applyBorder="1" applyAlignment="1">
      <alignment horizontal="right" vertical="center" wrapText="1"/>
    </xf>
    <xf numFmtId="0" fontId="11" fillId="2" borderId="15" xfId="0" applyFont="1" applyFill="1" applyBorder="1"/>
    <xf numFmtId="0" fontId="11" fillId="2" borderId="16" xfId="0" applyFont="1" applyFill="1" applyBorder="1"/>
    <xf numFmtId="2" fontId="8" fillId="2" borderId="20" xfId="1" applyNumberFormat="1" applyFont="1" applyFill="1" applyBorder="1" applyAlignment="1">
      <alignment horizontal="right" vertical="center" wrapText="1"/>
    </xf>
    <xf numFmtId="0" fontId="10" fillId="2" borderId="20" xfId="1" applyFont="1" applyFill="1" applyBorder="1"/>
    <xf numFmtId="0" fontId="10" fillId="2" borderId="21" xfId="1" applyFont="1" applyFill="1" applyBorder="1"/>
    <xf numFmtId="2" fontId="4" fillId="2" borderId="26" xfId="1" applyNumberFormat="1" applyFont="1" applyFill="1" applyBorder="1" applyAlignment="1">
      <alignment horizontal="right" vertical="center" wrapText="1"/>
    </xf>
    <xf numFmtId="0" fontId="1" fillId="2" borderId="26" xfId="1" applyFill="1" applyBorder="1"/>
    <xf numFmtId="0" fontId="1" fillId="2" borderId="27" xfId="1" applyFill="1" applyBorder="1"/>
    <xf numFmtId="0" fontId="1" fillId="2" borderId="0" xfId="1" applyFill="1" applyBorder="1"/>
    <xf numFmtId="0" fontId="1" fillId="2" borderId="5" xfId="1" applyFill="1" applyBorder="1"/>
    <xf numFmtId="0" fontId="3" fillId="2" borderId="0" xfId="2" applyFill="1" applyBorder="1"/>
    <xf numFmtId="0" fontId="3" fillId="2" borderId="5" xfId="2" applyFill="1" applyBorder="1"/>
    <xf numFmtId="0" fontId="4" fillId="2" borderId="0" xfId="1" applyFont="1" applyFill="1" applyBorder="1" applyAlignment="1">
      <alignment horizontal="center"/>
    </xf>
    <xf numFmtId="0" fontId="4" fillId="2" borderId="5" xfId="1" applyFont="1" applyFill="1" applyBorder="1" applyAlignment="1">
      <alignment horizontal="center"/>
    </xf>
    <xf numFmtId="0" fontId="1" fillId="2" borderId="29" xfId="1" applyFill="1" applyBorder="1"/>
    <xf numFmtId="0" fontId="4" fillId="2" borderId="29" xfId="1" applyFont="1" applyFill="1" applyBorder="1" applyAlignment="1">
      <alignment horizontal="center"/>
    </xf>
    <xf numFmtId="0" fontId="4" fillId="2" borderId="30" xfId="1" applyFont="1" applyFill="1" applyBorder="1" applyAlignment="1">
      <alignment horizontal="center"/>
    </xf>
    <xf numFmtId="0" fontId="15" fillId="0" borderId="12" xfId="4" applyFont="1" applyBorder="1" applyAlignment="1">
      <alignment horizontal="center" vertical="center" wrapText="1"/>
    </xf>
    <xf numFmtId="0" fontId="15" fillId="0" borderId="34" xfId="4" applyFont="1" applyBorder="1" applyAlignment="1">
      <alignment horizontal="center" vertical="center"/>
    </xf>
    <xf numFmtId="2" fontId="1" fillId="2" borderId="15" xfId="1" applyNumberFormat="1" applyFont="1" applyFill="1" applyBorder="1" applyAlignment="1">
      <alignment horizontal="center" vertical="center"/>
    </xf>
    <xf numFmtId="0" fontId="19" fillId="2" borderId="12" xfId="0" applyFont="1" applyFill="1" applyBorder="1" applyAlignment="1">
      <alignment horizontal="left" wrapText="1"/>
    </xf>
    <xf numFmtId="0" fontId="15" fillId="0" borderId="12" xfId="4" applyFont="1" applyBorder="1" applyAlignment="1">
      <alignment horizontal="left" vertical="center" wrapText="1"/>
    </xf>
    <xf numFmtId="0" fontId="15" fillId="0" borderId="12" xfId="4" applyFont="1" applyBorder="1" applyAlignment="1">
      <alignment horizontal="center" vertical="center" wrapText="1"/>
    </xf>
    <xf numFmtId="0" fontId="15" fillId="0" borderId="34" xfId="4" applyFont="1" applyBorder="1" applyAlignment="1">
      <alignment horizontal="center" vertical="center"/>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4" fillId="0" borderId="41" xfId="1" applyFont="1" applyFill="1" applyBorder="1" applyAlignment="1">
      <alignment horizontal="center"/>
    </xf>
    <xf numFmtId="0" fontId="4" fillId="0" borderId="24" xfId="1" applyFont="1" applyFill="1" applyBorder="1" applyAlignment="1">
      <alignment horizontal="center"/>
    </xf>
    <xf numFmtId="0" fontId="4" fillId="0" borderId="38" xfId="1" applyFont="1" applyFill="1" applyBorder="1" applyAlignment="1">
      <alignment horizontal="center"/>
    </xf>
    <xf numFmtId="0" fontId="4" fillId="2" borderId="6" xfId="1" applyFont="1" applyFill="1" applyBorder="1" applyAlignment="1">
      <alignment horizontal="right"/>
    </xf>
    <xf numFmtId="0" fontId="4" fillId="2" borderId="7" xfId="1" applyFont="1" applyFill="1" applyBorder="1" applyAlignment="1">
      <alignment horizontal="right"/>
    </xf>
    <xf numFmtId="0" fontId="4" fillId="2" borderId="7" xfId="1" applyFont="1" applyFill="1" applyBorder="1" applyAlignment="1">
      <alignment horizontal="left"/>
    </xf>
    <xf numFmtId="0" fontId="4" fillId="2" borderId="8" xfId="1" applyFont="1" applyFill="1" applyBorder="1" applyAlignment="1">
      <alignment horizontal="left"/>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31" xfId="1" applyFont="1" applyFill="1" applyBorder="1" applyAlignment="1">
      <alignment vertical="center"/>
    </xf>
    <xf numFmtId="0" fontId="4" fillId="2" borderId="38" xfId="1" applyFont="1" applyFill="1" applyBorder="1" applyAlignment="1">
      <alignment vertical="center"/>
    </xf>
    <xf numFmtId="0" fontId="1" fillId="0" borderId="17" xfId="1" applyFill="1" applyBorder="1" applyAlignment="1">
      <alignment horizontal="left"/>
    </xf>
    <xf numFmtId="0" fontId="1" fillId="0" borderId="18" xfId="1" applyFill="1" applyBorder="1" applyAlignment="1">
      <alignment horizontal="left"/>
    </xf>
    <xf numFmtId="0" fontId="1" fillId="0" borderId="19" xfId="1" applyFill="1" applyBorder="1" applyAlignment="1">
      <alignment horizontal="left"/>
    </xf>
    <xf numFmtId="0" fontId="1" fillId="0" borderId="17" xfId="1" applyFont="1" applyFill="1" applyBorder="1" applyAlignment="1">
      <alignment horizontal="left"/>
    </xf>
    <xf numFmtId="0" fontId="1" fillId="0" borderId="18" xfId="1" applyFont="1" applyFill="1" applyBorder="1" applyAlignment="1">
      <alignment horizontal="left"/>
    </xf>
    <xf numFmtId="0" fontId="1" fillId="0" borderId="19" xfId="1" applyFont="1" applyFill="1" applyBorder="1" applyAlignment="1">
      <alignment horizontal="left"/>
    </xf>
    <xf numFmtId="0" fontId="4" fillId="2" borderId="0" xfId="1" applyFont="1" applyFill="1" applyBorder="1" applyAlignment="1">
      <alignment horizontal="center"/>
    </xf>
    <xf numFmtId="0" fontId="4" fillId="2" borderId="5" xfId="1" applyFont="1" applyFill="1" applyBorder="1" applyAlignment="1">
      <alignment horizontal="center"/>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19" xfId="1" applyFont="1" applyBorder="1" applyAlignment="1">
      <alignment horizontal="left" vertical="center" wrapText="1"/>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4" fillId="0" borderId="23" xfId="1" applyFont="1" applyFill="1" applyBorder="1" applyAlignment="1">
      <alignment horizontal="right"/>
    </xf>
    <xf numFmtId="0" fontId="4" fillId="0" borderId="24" xfId="1" applyFont="1" applyFill="1" applyBorder="1" applyAlignment="1">
      <alignment horizontal="right"/>
    </xf>
    <xf numFmtId="0" fontId="4" fillId="0" borderId="25" xfId="1" applyFont="1" applyFill="1" applyBorder="1" applyAlignment="1">
      <alignment horizontal="right"/>
    </xf>
    <xf numFmtId="0" fontId="4" fillId="0" borderId="6" xfId="1" applyFont="1" applyFill="1" applyBorder="1" applyAlignment="1">
      <alignment horizontal="left"/>
    </xf>
    <xf numFmtId="0" fontId="4" fillId="0" borderId="7" xfId="1" applyFont="1" applyFill="1" applyBorder="1" applyAlignment="1">
      <alignment horizontal="left"/>
    </xf>
    <xf numFmtId="0" fontId="1" fillId="0" borderId="4" xfId="1" applyFill="1" applyBorder="1" applyAlignment="1">
      <alignment horizontal="center"/>
    </xf>
    <xf numFmtId="0" fontId="1" fillId="0" borderId="0" xfId="1" applyFill="1" applyBorder="1" applyAlignment="1">
      <alignment horizontal="center"/>
    </xf>
    <xf numFmtId="0" fontId="1" fillId="0" borderId="5" xfId="1" applyFill="1" applyBorder="1" applyAlignment="1">
      <alignment horizontal="center"/>
    </xf>
    <xf numFmtId="0" fontId="1" fillId="0" borderId="4" xfId="1" applyFill="1" applyBorder="1" applyAlignment="1">
      <alignment horizontal="left"/>
    </xf>
    <xf numFmtId="0" fontId="1" fillId="0" borderId="0" xfId="1" applyFill="1" applyBorder="1" applyAlignment="1">
      <alignment horizontal="left"/>
    </xf>
    <xf numFmtId="0" fontId="12" fillId="0" borderId="0" xfId="1" applyFont="1" applyBorder="1" applyAlignment="1">
      <alignment horizontal="left"/>
    </xf>
    <xf numFmtId="0" fontId="16" fillId="0" borderId="0" xfId="1" applyFont="1" applyBorder="1" applyAlignment="1">
      <alignment horizontal="justify" vertical="top" wrapText="1"/>
    </xf>
    <xf numFmtId="0" fontId="17" fillId="0" borderId="10" xfId="4" applyFont="1" applyBorder="1" applyAlignment="1">
      <alignment horizontal="center"/>
    </xf>
    <xf numFmtId="0" fontId="15" fillId="2" borderId="12" xfId="4" applyFont="1" applyFill="1" applyBorder="1" applyAlignment="1">
      <alignment horizontal="center" vertical="center"/>
    </xf>
    <xf numFmtId="0" fontId="14" fillId="0" borderId="0" xfId="1" applyFont="1" applyBorder="1" applyAlignment="1">
      <alignment horizontal="justify" vertical="top" wrapText="1"/>
    </xf>
    <xf numFmtId="0" fontId="15" fillId="0" borderId="12" xfId="4" applyFont="1" applyBorder="1" applyAlignment="1">
      <alignment horizontal="center" vertical="center" wrapText="1"/>
    </xf>
    <xf numFmtId="0" fontId="15" fillId="0" borderId="31"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33" xfId="4" applyFont="1" applyBorder="1" applyAlignment="1">
      <alignment horizontal="center" vertical="center"/>
    </xf>
    <xf numFmtId="0" fontId="15" fillId="0" borderId="34" xfId="4" applyFont="1" applyBorder="1" applyAlignment="1">
      <alignment horizontal="center" vertical="center"/>
    </xf>
  </cellXfs>
  <cellStyles count="5">
    <cellStyle name="Normal" xfId="0" builtinId="0"/>
    <cellStyle name="Normal 2" xfId="3"/>
    <cellStyle name="Normal 3" xfId="4"/>
    <cellStyle name="Normal_E&amp;I Estimate" xfId="1"/>
    <cellStyle name="Normal_Sheet1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340995</xdr:colOff>
      <xdr:row>50</xdr:row>
      <xdr:rowOff>49530</xdr:rowOff>
    </xdr:from>
    <xdr:to>
      <xdr:col>7</xdr:col>
      <xdr:colOff>302895</xdr:colOff>
      <xdr:row>51</xdr:row>
      <xdr:rowOff>181020</xdr:rowOff>
    </xdr:to>
    <xdr:sp macro="" textlink="">
      <xdr:nvSpPr>
        <xdr:cNvPr id="2" name="WordArt 1" descr="Paper bag"/>
        <xdr:cNvSpPr>
          <a:spLocks noChangeArrowheads="1" noChangeShapeType="1" noTextEdit="1"/>
        </xdr:cNvSpPr>
      </xdr:nvSpPr>
      <xdr:spPr bwMode="auto">
        <a:xfrm>
          <a:off x="5113020" y="11031855"/>
          <a:ext cx="1638300" cy="331515"/>
        </a:xfrm>
        <a:prstGeom prst="rect">
          <a:avLst/>
        </a:prstGeom>
        <a:solidFill>
          <a:sysClr val="window" lastClr="FFFFFF"/>
        </a:solidFill>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Junior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Section</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Pollibetta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15</xdr:row>
      <xdr:rowOff>105638</xdr:rowOff>
    </xdr:from>
    <xdr:to>
      <xdr:col>21</xdr:col>
      <xdr:colOff>239657</xdr:colOff>
      <xdr:row>17</xdr:row>
      <xdr:rowOff>61011</xdr:rowOff>
    </xdr:to>
    <xdr:sp macro="" textlink="">
      <xdr:nvSpPr>
        <xdr:cNvPr id="2" name="WordArt 1" descr="Paper bag"/>
        <xdr:cNvSpPr>
          <a:spLocks noChangeArrowheads="1" noChangeShapeType="1" noTextEdit="1"/>
        </xdr:cNvSpPr>
      </xdr:nvSpPr>
      <xdr:spPr bwMode="auto">
        <a:xfrm>
          <a:off x="6600825" y="5125313"/>
          <a:ext cx="1277882" cy="279223"/>
        </a:xfrm>
        <a:prstGeom prst="rect">
          <a:avLst/>
        </a:prstGeom>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Junior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Section,Pollibetta</a:t>
          </a:r>
        </a:p>
      </xdr:txBody>
    </xdr:sp>
    <xdr:clientData/>
  </xdr:twoCellAnchor>
  <xdr:twoCellAnchor>
    <xdr:from>
      <xdr:col>14</xdr:col>
      <xdr:colOff>255270</xdr:colOff>
      <xdr:row>20</xdr:row>
      <xdr:rowOff>19050</xdr:rowOff>
    </xdr:from>
    <xdr:to>
      <xdr:col>18</xdr:col>
      <xdr:colOff>217170</xdr:colOff>
      <xdr:row>22</xdr:row>
      <xdr:rowOff>3175</xdr:rowOff>
    </xdr:to>
    <xdr:sp macro="" textlink="">
      <xdr:nvSpPr>
        <xdr:cNvPr id="3" name="WordArt 2" descr="Paper bag"/>
        <xdr:cNvSpPr>
          <a:spLocks noChangeArrowheads="1" noChangeShapeType="1" noTextEdit="1"/>
        </xdr:cNvSpPr>
      </xdr:nvSpPr>
      <xdr:spPr bwMode="auto">
        <a:xfrm>
          <a:off x="5484495" y="5886450"/>
          <a:ext cx="1333500" cy="307975"/>
        </a:xfrm>
        <a:prstGeom prst="rect">
          <a:avLst/>
        </a:prstGeom>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Asst Executive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Sub Division</a:t>
          </a:r>
          <a:r>
            <a:rPr lang="en-US" sz="3600" kern="10" spc="0" baseline="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 </a:t>
          </a:r>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Virajpet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workbookViewId="0">
      <selection activeCell="G13" sqref="G13"/>
    </sheetView>
  </sheetViews>
  <sheetFormatPr defaultRowHeight="12.75" x14ac:dyDescent="0.2"/>
  <cols>
    <col min="1" max="1" width="4.85546875" style="1" customWidth="1"/>
    <col min="2" max="2" width="38.42578125" style="1" customWidth="1"/>
    <col min="3" max="3" width="9.140625" style="1"/>
    <col min="4" max="4" width="10.140625" style="1" bestFit="1" customWidth="1"/>
    <col min="5" max="5" width="11.28515625" style="2" customWidth="1"/>
    <col min="6" max="6" width="13.28515625" style="2" customWidth="1"/>
    <col min="7" max="7" width="11.85546875" style="2" customWidth="1"/>
    <col min="8" max="8" width="12" style="2" customWidth="1"/>
    <col min="9" max="16384" width="9.140625" style="1"/>
  </cols>
  <sheetData>
    <row r="1" spans="1:9" ht="18.75" x14ac:dyDescent="0.3">
      <c r="A1" s="83" t="s">
        <v>0</v>
      </c>
      <c r="B1" s="84"/>
      <c r="C1" s="84"/>
      <c r="D1" s="84"/>
      <c r="E1" s="84"/>
      <c r="F1" s="84"/>
      <c r="G1" s="84"/>
      <c r="H1" s="85"/>
      <c r="I1" s="1">
        <v>1</v>
      </c>
    </row>
    <row r="2" spans="1:9" ht="15.75" x14ac:dyDescent="0.25">
      <c r="A2" s="86" t="s">
        <v>55</v>
      </c>
      <c r="B2" s="87"/>
      <c r="C2" s="87"/>
      <c r="D2" s="87"/>
      <c r="E2" s="87"/>
      <c r="F2" s="87"/>
      <c r="G2" s="87"/>
      <c r="H2" s="88"/>
    </row>
    <row r="3" spans="1:9" s="2" customFormat="1" ht="15.75" customHeight="1" x14ac:dyDescent="0.25">
      <c r="A3" s="89" t="s">
        <v>1</v>
      </c>
      <c r="B3" s="90"/>
      <c r="C3" s="91" t="s">
        <v>88</v>
      </c>
      <c r="D3" s="91"/>
      <c r="E3" s="91"/>
      <c r="F3" s="91"/>
      <c r="G3" s="91"/>
      <c r="H3" s="92"/>
    </row>
    <row r="4" spans="1:9" s="2" customFormat="1" ht="15.75" x14ac:dyDescent="0.2">
      <c r="A4" s="93" t="s">
        <v>89</v>
      </c>
      <c r="B4" s="94"/>
      <c r="C4" s="94"/>
      <c r="D4" s="94"/>
      <c r="E4" s="94"/>
      <c r="F4" s="94"/>
      <c r="G4" s="94"/>
      <c r="H4" s="95"/>
    </row>
    <row r="5" spans="1:9" s="2" customFormat="1" ht="15.75" customHeight="1" x14ac:dyDescent="0.2">
      <c r="A5" s="96" t="s">
        <v>2</v>
      </c>
      <c r="B5" s="98" t="s">
        <v>3</v>
      </c>
      <c r="C5" s="98" t="s">
        <v>4</v>
      </c>
      <c r="D5" s="98" t="s">
        <v>5</v>
      </c>
      <c r="E5" s="98" t="s">
        <v>6</v>
      </c>
      <c r="F5" s="98" t="s">
        <v>7</v>
      </c>
      <c r="G5" s="100" t="s">
        <v>8</v>
      </c>
      <c r="H5" s="101"/>
    </row>
    <row r="6" spans="1:9" s="2" customFormat="1" ht="15.75" x14ac:dyDescent="0.2">
      <c r="A6" s="97"/>
      <c r="B6" s="99"/>
      <c r="C6" s="99"/>
      <c r="D6" s="99"/>
      <c r="E6" s="99"/>
      <c r="F6" s="99"/>
      <c r="G6" s="44" t="s">
        <v>6</v>
      </c>
      <c r="H6" s="45" t="s">
        <v>7</v>
      </c>
    </row>
    <row r="7" spans="1:9" s="2" customFormat="1" ht="15.75" x14ac:dyDescent="0.25">
      <c r="A7" s="3">
        <v>1</v>
      </c>
      <c r="B7" s="4" t="s">
        <v>9</v>
      </c>
      <c r="C7" s="5" t="s">
        <v>10</v>
      </c>
      <c r="D7" s="6">
        <f>Report!C13</f>
        <v>0</v>
      </c>
      <c r="E7" s="7">
        <v>7153</v>
      </c>
      <c r="F7" s="8">
        <f t="shared" ref="F7:F28" si="0">E7*D7</f>
        <v>0</v>
      </c>
      <c r="G7" s="7">
        <v>1341</v>
      </c>
      <c r="H7" s="9">
        <f t="shared" ref="H7:H28" si="1">G7*D7</f>
        <v>0</v>
      </c>
    </row>
    <row r="8" spans="1:9" s="2" customFormat="1" ht="15.75" x14ac:dyDescent="0.25">
      <c r="A8" s="3">
        <v>2</v>
      </c>
      <c r="B8" s="4" t="s">
        <v>11</v>
      </c>
      <c r="C8" s="5" t="s">
        <v>10</v>
      </c>
      <c r="D8" s="6">
        <f>Report!D13</f>
        <v>0</v>
      </c>
      <c r="E8" s="7">
        <v>4276</v>
      </c>
      <c r="F8" s="8">
        <f t="shared" si="0"/>
        <v>0</v>
      </c>
      <c r="G8" s="7">
        <v>1341</v>
      </c>
      <c r="H8" s="9">
        <f t="shared" si="1"/>
        <v>0</v>
      </c>
    </row>
    <row r="9" spans="1:9" s="2" customFormat="1" ht="15.75" x14ac:dyDescent="0.25">
      <c r="A9" s="3">
        <v>3</v>
      </c>
      <c r="B9" s="4" t="s">
        <v>12</v>
      </c>
      <c r="C9" s="5" t="s">
        <v>10</v>
      </c>
      <c r="D9" s="6">
        <f>Report!E13</f>
        <v>8</v>
      </c>
      <c r="E9" s="7">
        <v>5306</v>
      </c>
      <c r="F9" s="8">
        <f t="shared" si="0"/>
        <v>42448</v>
      </c>
      <c r="G9" s="7">
        <v>1072</v>
      </c>
      <c r="H9" s="9">
        <f t="shared" si="1"/>
        <v>8576</v>
      </c>
    </row>
    <row r="10" spans="1:9" s="2" customFormat="1" ht="15.75" customHeight="1" x14ac:dyDescent="0.25">
      <c r="A10" s="3">
        <v>4</v>
      </c>
      <c r="B10" s="4" t="s">
        <v>13</v>
      </c>
      <c r="C10" s="5" t="s">
        <v>10</v>
      </c>
      <c r="D10" s="6">
        <f>Report!F13</f>
        <v>0</v>
      </c>
      <c r="E10" s="7">
        <v>3578</v>
      </c>
      <c r="F10" s="8">
        <f t="shared" si="0"/>
        <v>0</v>
      </c>
      <c r="G10" s="7">
        <v>1072</v>
      </c>
      <c r="H10" s="9">
        <f t="shared" si="1"/>
        <v>0</v>
      </c>
    </row>
    <row r="11" spans="1:9" s="2" customFormat="1" ht="15.75" x14ac:dyDescent="0.25">
      <c r="A11" s="3">
        <v>5</v>
      </c>
      <c r="B11" s="4" t="s">
        <v>14</v>
      </c>
      <c r="C11" s="6" t="s">
        <v>15</v>
      </c>
      <c r="D11" s="6">
        <f>Report!H13</f>
        <v>0</v>
      </c>
      <c r="E11" s="7">
        <v>668</v>
      </c>
      <c r="F11" s="8">
        <f t="shared" si="0"/>
        <v>0</v>
      </c>
      <c r="G11" s="7">
        <v>122</v>
      </c>
      <c r="H11" s="9">
        <f t="shared" si="1"/>
        <v>0</v>
      </c>
    </row>
    <row r="12" spans="1:9" s="2" customFormat="1" ht="15.75" x14ac:dyDescent="0.25">
      <c r="A12" s="3">
        <v>6</v>
      </c>
      <c r="B12" s="4" t="s">
        <v>16</v>
      </c>
      <c r="C12" s="6" t="s">
        <v>15</v>
      </c>
      <c r="D12" s="6">
        <f>Report!I13</f>
        <v>0</v>
      </c>
      <c r="E12" s="7">
        <v>238</v>
      </c>
      <c r="F12" s="8">
        <f t="shared" si="0"/>
        <v>0</v>
      </c>
      <c r="G12" s="7">
        <v>112</v>
      </c>
      <c r="H12" s="9">
        <f>G12*D12</f>
        <v>0</v>
      </c>
    </row>
    <row r="13" spans="1:9" s="2" customFormat="1" ht="15.75" x14ac:dyDescent="0.25">
      <c r="A13" s="3">
        <v>7</v>
      </c>
      <c r="B13" s="4" t="s">
        <v>17</v>
      </c>
      <c r="C13" s="6" t="s">
        <v>15</v>
      </c>
      <c r="D13" s="6">
        <f>Report!J13</f>
        <v>0</v>
      </c>
      <c r="E13" s="7">
        <v>439</v>
      </c>
      <c r="F13" s="8">
        <f t="shared" si="0"/>
        <v>0</v>
      </c>
      <c r="G13" s="29">
        <v>112</v>
      </c>
      <c r="H13" s="9">
        <f>G13*D13</f>
        <v>0</v>
      </c>
    </row>
    <row r="14" spans="1:9" s="2" customFormat="1" ht="15.75" x14ac:dyDescent="0.25">
      <c r="A14" s="3">
        <v>8</v>
      </c>
      <c r="B14" s="4" t="s">
        <v>18</v>
      </c>
      <c r="C14" s="5" t="s">
        <v>10</v>
      </c>
      <c r="D14" s="6">
        <f>Report!L13</f>
        <v>0</v>
      </c>
      <c r="E14" s="7">
        <v>221</v>
      </c>
      <c r="F14" s="8">
        <f t="shared" si="0"/>
        <v>0</v>
      </c>
      <c r="G14" s="29">
        <v>0</v>
      </c>
      <c r="H14" s="9">
        <f t="shared" si="1"/>
        <v>0</v>
      </c>
    </row>
    <row r="15" spans="1:9" s="2" customFormat="1" ht="15.75" x14ac:dyDescent="0.25">
      <c r="A15" s="3">
        <v>9</v>
      </c>
      <c r="B15" s="4" t="s">
        <v>19</v>
      </c>
      <c r="C15" s="5" t="s">
        <v>10</v>
      </c>
      <c r="D15" s="6">
        <f>Report!K13</f>
        <v>0</v>
      </c>
      <c r="E15" s="7">
        <v>202</v>
      </c>
      <c r="F15" s="8">
        <f t="shared" si="0"/>
        <v>0</v>
      </c>
      <c r="G15" s="29">
        <v>0</v>
      </c>
      <c r="H15" s="9">
        <v>0</v>
      </c>
    </row>
    <row r="16" spans="1:9" s="2" customFormat="1" ht="15.75" x14ac:dyDescent="0.25">
      <c r="A16" s="3">
        <v>10</v>
      </c>
      <c r="B16" s="4" t="s">
        <v>20</v>
      </c>
      <c r="C16" s="6" t="s">
        <v>10</v>
      </c>
      <c r="D16" s="6">
        <f>Report!N13</f>
        <v>0</v>
      </c>
      <c r="E16" s="7">
        <v>25</v>
      </c>
      <c r="F16" s="8">
        <f t="shared" si="0"/>
        <v>0</v>
      </c>
      <c r="G16" s="7">
        <v>0</v>
      </c>
      <c r="H16" s="9">
        <f>G16*D16</f>
        <v>0</v>
      </c>
    </row>
    <row r="17" spans="1:8" s="2" customFormat="1" ht="15.75" x14ac:dyDescent="0.25">
      <c r="A17" s="3">
        <v>11</v>
      </c>
      <c r="B17" s="4" t="s">
        <v>21</v>
      </c>
      <c r="C17" s="6" t="s">
        <v>10</v>
      </c>
      <c r="D17" s="6">
        <f>Report!O13</f>
        <v>0</v>
      </c>
      <c r="E17" s="7">
        <v>65</v>
      </c>
      <c r="F17" s="8">
        <f t="shared" si="0"/>
        <v>0</v>
      </c>
      <c r="G17" s="7">
        <v>0</v>
      </c>
      <c r="H17" s="9">
        <f>G17*D17</f>
        <v>0</v>
      </c>
    </row>
    <row r="18" spans="1:8" s="2" customFormat="1" ht="15.75" x14ac:dyDescent="0.25">
      <c r="A18" s="3">
        <v>12</v>
      </c>
      <c r="B18" s="4" t="s">
        <v>22</v>
      </c>
      <c r="C18" s="5" t="s">
        <v>23</v>
      </c>
      <c r="D18" s="30">
        <f>Report!P13</f>
        <v>0</v>
      </c>
      <c r="E18" s="7">
        <v>61515</v>
      </c>
      <c r="F18" s="8">
        <f t="shared" si="0"/>
        <v>0</v>
      </c>
      <c r="G18" s="7">
        <v>3299</v>
      </c>
      <c r="H18" s="9">
        <f t="shared" si="1"/>
        <v>0</v>
      </c>
    </row>
    <row r="19" spans="1:8" s="2" customFormat="1" ht="15.75" x14ac:dyDescent="0.25">
      <c r="A19" s="3">
        <v>13</v>
      </c>
      <c r="B19" s="4" t="s">
        <v>24</v>
      </c>
      <c r="C19" s="5"/>
      <c r="D19" s="6"/>
      <c r="E19" s="7"/>
      <c r="F19" s="8">
        <f>F18*3%</f>
        <v>0</v>
      </c>
      <c r="G19" s="7"/>
      <c r="H19" s="9">
        <f t="shared" si="1"/>
        <v>0</v>
      </c>
    </row>
    <row r="20" spans="1:8" s="2" customFormat="1" ht="15.75" x14ac:dyDescent="0.25">
      <c r="A20" s="3">
        <v>14</v>
      </c>
      <c r="B20" s="4" t="s">
        <v>25</v>
      </c>
      <c r="C20" s="5" t="s">
        <v>26</v>
      </c>
      <c r="D20" s="6"/>
      <c r="E20" s="7">
        <v>30352</v>
      </c>
      <c r="F20" s="8">
        <f t="shared" si="0"/>
        <v>0</v>
      </c>
      <c r="G20" s="7">
        <v>1200</v>
      </c>
      <c r="H20" s="9">
        <f t="shared" si="1"/>
        <v>0</v>
      </c>
    </row>
    <row r="21" spans="1:8" s="2" customFormat="1" ht="15.75" x14ac:dyDescent="0.25">
      <c r="A21" s="3">
        <v>15</v>
      </c>
      <c r="B21" s="4" t="s">
        <v>27</v>
      </c>
      <c r="C21" s="6" t="s">
        <v>15</v>
      </c>
      <c r="D21" s="6">
        <v>0</v>
      </c>
      <c r="E21" s="7">
        <v>1209</v>
      </c>
      <c r="F21" s="8">
        <f t="shared" si="0"/>
        <v>0</v>
      </c>
      <c r="G21" s="7">
        <v>448</v>
      </c>
      <c r="H21" s="9">
        <f t="shared" si="1"/>
        <v>0</v>
      </c>
    </row>
    <row r="22" spans="1:8" s="2" customFormat="1" ht="15.75" x14ac:dyDescent="0.25">
      <c r="A22" s="3">
        <v>16</v>
      </c>
      <c r="B22" s="4" t="s">
        <v>28</v>
      </c>
      <c r="C22" s="6" t="s">
        <v>29</v>
      </c>
      <c r="D22" s="6">
        <v>0</v>
      </c>
      <c r="E22" s="7">
        <v>63</v>
      </c>
      <c r="F22" s="8">
        <f t="shared" si="0"/>
        <v>0</v>
      </c>
      <c r="G22" s="7">
        <v>0</v>
      </c>
      <c r="H22" s="9">
        <f t="shared" si="1"/>
        <v>0</v>
      </c>
    </row>
    <row r="23" spans="1:8" s="2" customFormat="1" ht="15.75" x14ac:dyDescent="0.25">
      <c r="A23" s="3">
        <v>17</v>
      </c>
      <c r="B23" s="4" t="s">
        <v>30</v>
      </c>
      <c r="C23" s="6" t="s">
        <v>29</v>
      </c>
      <c r="D23" s="6">
        <v>0</v>
      </c>
      <c r="E23" s="7">
        <v>70</v>
      </c>
      <c r="F23" s="8">
        <f t="shared" si="0"/>
        <v>0</v>
      </c>
      <c r="G23" s="7">
        <v>0</v>
      </c>
      <c r="H23" s="9">
        <f t="shared" si="1"/>
        <v>0</v>
      </c>
    </row>
    <row r="24" spans="1:8" s="2" customFormat="1" ht="15.75" x14ac:dyDescent="0.25">
      <c r="A24" s="3">
        <v>18</v>
      </c>
      <c r="B24" s="4" t="s">
        <v>31</v>
      </c>
      <c r="C24" s="5" t="s">
        <v>10</v>
      </c>
      <c r="D24" s="6">
        <v>0</v>
      </c>
      <c r="E24" s="7">
        <v>248</v>
      </c>
      <c r="F24" s="8">
        <f t="shared" si="0"/>
        <v>0</v>
      </c>
      <c r="G24" s="7">
        <v>70</v>
      </c>
      <c r="H24" s="9">
        <f t="shared" si="1"/>
        <v>0</v>
      </c>
    </row>
    <row r="25" spans="1:8" s="2" customFormat="1" ht="15.75" x14ac:dyDescent="0.25">
      <c r="A25" s="3">
        <v>19</v>
      </c>
      <c r="B25" s="10" t="s">
        <v>32</v>
      </c>
      <c r="C25" s="11" t="s">
        <v>23</v>
      </c>
      <c r="D25" s="6">
        <v>0</v>
      </c>
      <c r="E25" s="7">
        <v>0</v>
      </c>
      <c r="F25" s="8">
        <f t="shared" si="0"/>
        <v>0</v>
      </c>
      <c r="G25" s="7">
        <v>70</v>
      </c>
      <c r="H25" s="9">
        <f t="shared" si="1"/>
        <v>0</v>
      </c>
    </row>
    <row r="26" spans="1:8" s="2" customFormat="1" ht="15.75" x14ac:dyDescent="0.25">
      <c r="A26" s="3">
        <v>20</v>
      </c>
      <c r="B26" s="12" t="s">
        <v>33</v>
      </c>
      <c r="C26" s="11" t="s">
        <v>10</v>
      </c>
      <c r="D26" s="43">
        <f>D9</f>
        <v>8</v>
      </c>
      <c r="E26" s="7">
        <v>0</v>
      </c>
      <c r="F26" s="8">
        <f t="shared" si="0"/>
        <v>0</v>
      </c>
      <c r="G26" s="7">
        <v>106</v>
      </c>
      <c r="H26" s="9">
        <f t="shared" si="1"/>
        <v>848</v>
      </c>
    </row>
    <row r="27" spans="1:8" s="2" customFormat="1" ht="15.75" x14ac:dyDescent="0.25">
      <c r="A27" s="3">
        <v>21</v>
      </c>
      <c r="B27" s="12" t="s">
        <v>34</v>
      </c>
      <c r="C27" s="11" t="s">
        <v>10</v>
      </c>
      <c r="D27" s="6">
        <v>0</v>
      </c>
      <c r="E27" s="7">
        <v>0</v>
      </c>
      <c r="F27" s="8">
        <f t="shared" si="0"/>
        <v>0</v>
      </c>
      <c r="G27" s="7">
        <v>79</v>
      </c>
      <c r="H27" s="9">
        <f t="shared" si="1"/>
        <v>0</v>
      </c>
    </row>
    <row r="28" spans="1:8" s="2" customFormat="1" ht="15.75" x14ac:dyDescent="0.25">
      <c r="A28" s="3">
        <v>22</v>
      </c>
      <c r="B28" s="4" t="s">
        <v>35</v>
      </c>
      <c r="C28" s="5" t="s">
        <v>15</v>
      </c>
      <c r="D28" s="6">
        <v>0</v>
      </c>
      <c r="E28" s="7">
        <v>0</v>
      </c>
      <c r="F28" s="8">
        <f t="shared" si="0"/>
        <v>0</v>
      </c>
      <c r="G28" s="7">
        <v>112</v>
      </c>
      <c r="H28" s="9">
        <f t="shared" si="1"/>
        <v>0</v>
      </c>
    </row>
    <row r="29" spans="1:8" s="2" customFormat="1" ht="15.75" x14ac:dyDescent="0.25">
      <c r="A29" s="3">
        <v>23</v>
      </c>
      <c r="B29" s="4" t="s">
        <v>36</v>
      </c>
      <c r="C29" s="5" t="s">
        <v>23</v>
      </c>
      <c r="D29" s="30">
        <v>0</v>
      </c>
      <c r="E29" s="7">
        <v>0</v>
      </c>
      <c r="F29" s="8">
        <v>0</v>
      </c>
      <c r="G29" s="7">
        <v>3299</v>
      </c>
      <c r="H29" s="9">
        <f>(D29*G29)*190%</f>
        <v>0</v>
      </c>
    </row>
    <row r="30" spans="1:8" s="2" customFormat="1" ht="15.75" x14ac:dyDescent="0.25">
      <c r="A30" s="3">
        <v>24</v>
      </c>
      <c r="B30" s="4" t="s">
        <v>37</v>
      </c>
      <c r="C30" s="5" t="s">
        <v>23</v>
      </c>
      <c r="D30" s="30">
        <v>0</v>
      </c>
      <c r="E30" s="7">
        <v>0</v>
      </c>
      <c r="F30" s="8">
        <v>0</v>
      </c>
      <c r="G30" s="7">
        <v>2104</v>
      </c>
      <c r="H30" s="9">
        <f>(D30*G30)*190%</f>
        <v>0</v>
      </c>
    </row>
    <row r="31" spans="1:8" s="2" customFormat="1" ht="15.75" customHeight="1" x14ac:dyDescent="0.25">
      <c r="A31" s="3">
        <v>25</v>
      </c>
      <c r="B31" s="4" t="s">
        <v>38</v>
      </c>
      <c r="C31" s="5" t="s">
        <v>23</v>
      </c>
      <c r="D31" s="75">
        <v>0</v>
      </c>
      <c r="E31" s="7">
        <v>0</v>
      </c>
      <c r="F31" s="8">
        <v>0</v>
      </c>
      <c r="G31" s="7">
        <v>3881</v>
      </c>
      <c r="H31" s="9">
        <f>(D31*G31)</f>
        <v>0</v>
      </c>
    </row>
    <row r="32" spans="1:8" s="2" customFormat="1" ht="15.75" x14ac:dyDescent="0.25">
      <c r="A32" s="3">
        <v>26</v>
      </c>
      <c r="B32" s="4" t="s">
        <v>39</v>
      </c>
      <c r="C32" s="5" t="s">
        <v>10</v>
      </c>
      <c r="D32" s="13">
        <v>0</v>
      </c>
      <c r="E32" s="7">
        <v>0</v>
      </c>
      <c r="F32" s="8">
        <v>0</v>
      </c>
      <c r="G32" s="7">
        <v>1341</v>
      </c>
      <c r="H32" s="9">
        <f>(D32*G32)*75%</f>
        <v>0</v>
      </c>
    </row>
    <row r="33" spans="1:9" s="2" customFormat="1" ht="15.75" customHeight="1" x14ac:dyDescent="0.25">
      <c r="A33" s="3">
        <v>27</v>
      </c>
      <c r="B33" s="4" t="s">
        <v>40</v>
      </c>
      <c r="C33" s="14"/>
      <c r="D33" s="14"/>
      <c r="E33" s="7"/>
      <c r="F33" s="15">
        <v>0</v>
      </c>
      <c r="G33" s="15">
        <v>0</v>
      </c>
      <c r="H33" s="9">
        <v>0</v>
      </c>
    </row>
    <row r="34" spans="1:9" s="18" customFormat="1" ht="15.75" customHeight="1" x14ac:dyDescent="0.25">
      <c r="A34" s="3"/>
      <c r="B34" s="16" t="s">
        <v>41</v>
      </c>
      <c r="C34" s="17"/>
      <c r="D34" s="17"/>
      <c r="E34" s="7"/>
      <c r="F34" s="49">
        <f>ROUND(SUM(F7:F33)+49,-2)</f>
        <v>42500</v>
      </c>
      <c r="G34" s="49"/>
      <c r="H34" s="49">
        <f>ROUND(SUM(H7:H33)+49,-2)</f>
        <v>9500</v>
      </c>
    </row>
    <row r="35" spans="1:9" s="18" customFormat="1" ht="15.75" customHeight="1" x14ac:dyDescent="0.25">
      <c r="A35" s="3">
        <v>30</v>
      </c>
      <c r="B35" s="102" t="s">
        <v>42</v>
      </c>
      <c r="C35" s="103"/>
      <c r="D35" s="103"/>
      <c r="E35" s="104"/>
      <c r="F35" s="50">
        <f>H34</f>
        <v>9500</v>
      </c>
      <c r="G35" s="14"/>
      <c r="H35" s="51"/>
    </row>
    <row r="36" spans="1:9" s="18" customFormat="1" ht="15.75" x14ac:dyDescent="0.25">
      <c r="A36" s="3">
        <v>31</v>
      </c>
      <c r="B36" s="105" t="s">
        <v>43</v>
      </c>
      <c r="C36" s="106"/>
      <c r="D36" s="106"/>
      <c r="E36" s="107"/>
      <c r="F36" s="50">
        <f>H34*45%</f>
        <v>4275</v>
      </c>
      <c r="G36" s="14"/>
      <c r="H36" s="51"/>
      <c r="I36" s="19"/>
    </row>
    <row r="37" spans="1:9" s="18" customFormat="1" ht="42" customHeight="1" x14ac:dyDescent="0.25">
      <c r="A37" s="3">
        <v>32</v>
      </c>
      <c r="B37" s="80" t="s">
        <v>44</v>
      </c>
      <c r="C37" s="81"/>
      <c r="D37" s="81"/>
      <c r="E37" s="82"/>
      <c r="F37" s="52">
        <f>(F36+H34)*25%</f>
        <v>3443.75</v>
      </c>
      <c r="G37" s="53"/>
      <c r="H37" s="54"/>
    </row>
    <row r="38" spans="1:9" s="18" customFormat="1" ht="30" customHeight="1" x14ac:dyDescent="0.25">
      <c r="A38" s="3">
        <v>33</v>
      </c>
      <c r="B38" s="80" t="s">
        <v>84</v>
      </c>
      <c r="C38" s="81"/>
      <c r="D38" s="81"/>
      <c r="E38" s="82"/>
      <c r="F38" s="52">
        <f>SUM(F35:F36)*(16.25)%</f>
        <v>2238.4375</v>
      </c>
      <c r="G38" s="53"/>
      <c r="H38" s="54"/>
    </row>
    <row r="39" spans="1:9" s="18" customFormat="1" ht="15.75" customHeight="1" x14ac:dyDescent="0.25">
      <c r="A39" s="3">
        <v>34</v>
      </c>
      <c r="B39" s="80" t="s">
        <v>45</v>
      </c>
      <c r="C39" s="81"/>
      <c r="D39" s="81"/>
      <c r="E39" s="82"/>
      <c r="F39" s="52">
        <f>F34*2%</f>
        <v>850</v>
      </c>
      <c r="G39" s="53"/>
      <c r="H39" s="54"/>
    </row>
    <row r="40" spans="1:9" s="18" customFormat="1" ht="15.75" customHeight="1" x14ac:dyDescent="0.25">
      <c r="A40" s="3">
        <v>35</v>
      </c>
      <c r="B40" s="110" t="s">
        <v>46</v>
      </c>
      <c r="C40" s="111"/>
      <c r="D40" s="111"/>
      <c r="E40" s="112"/>
      <c r="F40" s="52">
        <f>SUM(F34:F36)*2%</f>
        <v>1125.5</v>
      </c>
      <c r="G40" s="53"/>
      <c r="H40" s="54"/>
    </row>
    <row r="41" spans="1:9" s="18" customFormat="1" ht="15.75" customHeight="1" x14ac:dyDescent="0.2">
      <c r="A41" s="3">
        <v>36</v>
      </c>
      <c r="B41" s="110" t="s">
        <v>47</v>
      </c>
      <c r="C41" s="111"/>
      <c r="D41" s="111"/>
      <c r="E41" s="112"/>
      <c r="F41" s="55">
        <f>SUM(F35:F36)*20%</f>
        <v>2755</v>
      </c>
      <c r="G41" s="56"/>
      <c r="H41" s="57"/>
    </row>
    <row r="42" spans="1:9" s="18" customFormat="1" ht="15.75" customHeight="1" x14ac:dyDescent="0.25">
      <c r="A42" s="3">
        <v>37</v>
      </c>
      <c r="B42" s="110" t="s">
        <v>48</v>
      </c>
      <c r="C42" s="111"/>
      <c r="D42" s="111"/>
      <c r="E42" s="112"/>
      <c r="F42" s="52">
        <v>0</v>
      </c>
      <c r="G42" s="53"/>
      <c r="H42" s="54"/>
    </row>
    <row r="43" spans="1:9" s="18" customFormat="1" ht="15.75" customHeight="1" x14ac:dyDescent="0.25">
      <c r="A43" s="3">
        <v>38</v>
      </c>
      <c r="B43" s="113" t="s">
        <v>49</v>
      </c>
      <c r="C43" s="114"/>
      <c r="D43" s="114"/>
      <c r="E43" s="115"/>
      <c r="F43" s="58">
        <v>0</v>
      </c>
      <c r="G43" s="59"/>
      <c r="H43" s="60"/>
    </row>
    <row r="44" spans="1:9" s="18" customFormat="1" ht="15.75" customHeight="1" x14ac:dyDescent="0.25">
      <c r="A44" s="3">
        <v>39</v>
      </c>
      <c r="B44" s="116" t="s">
        <v>50</v>
      </c>
      <c r="C44" s="117"/>
      <c r="D44" s="117"/>
      <c r="E44" s="118"/>
      <c r="F44" s="52">
        <f>(F35+F36+F37+F38+F39+F40+F41+F42+F43)*18%</f>
        <v>4353.7837499999996</v>
      </c>
      <c r="G44" s="53"/>
      <c r="H44" s="54"/>
    </row>
    <row r="45" spans="1:9" s="18" customFormat="1" ht="15.75" x14ac:dyDescent="0.25">
      <c r="A45" s="20"/>
      <c r="B45" s="119" t="s">
        <v>51</v>
      </c>
      <c r="C45" s="120"/>
      <c r="D45" s="120"/>
      <c r="E45" s="121"/>
      <c r="F45" s="61">
        <f>SUM(F34:F44)</f>
        <v>71041.471250000002</v>
      </c>
      <c r="G45" s="62"/>
      <c r="H45" s="63"/>
    </row>
    <row r="46" spans="1:9" ht="15.75" x14ac:dyDescent="0.25">
      <c r="A46" s="122" t="s">
        <v>52</v>
      </c>
      <c r="B46" s="123"/>
      <c r="C46" s="21"/>
      <c r="D46" s="21"/>
      <c r="E46" s="64"/>
      <c r="F46" s="64"/>
      <c r="G46" s="64"/>
      <c r="H46" s="65"/>
    </row>
    <row r="47" spans="1:9" ht="15.75" x14ac:dyDescent="0.25">
      <c r="A47" s="124" t="s">
        <v>53</v>
      </c>
      <c r="B47" s="125"/>
      <c r="C47" s="125"/>
      <c r="D47" s="125"/>
      <c r="E47" s="125"/>
      <c r="F47" s="125"/>
      <c r="G47" s="125"/>
      <c r="H47" s="126"/>
    </row>
    <row r="48" spans="1:9" ht="15.75" x14ac:dyDescent="0.25">
      <c r="A48" s="127" t="s">
        <v>54</v>
      </c>
      <c r="B48" s="128"/>
      <c r="C48" s="21"/>
      <c r="D48" s="21"/>
      <c r="E48" s="64"/>
      <c r="F48" s="64"/>
      <c r="G48" s="64"/>
      <c r="H48" s="65"/>
    </row>
    <row r="49" spans="1:8" x14ac:dyDescent="0.2">
      <c r="A49" s="22"/>
      <c r="B49" s="23"/>
      <c r="C49" s="23"/>
      <c r="D49" s="23"/>
      <c r="E49" s="66"/>
      <c r="F49" s="66"/>
      <c r="G49" s="66"/>
      <c r="H49" s="67"/>
    </row>
    <row r="50" spans="1:8" ht="15.75" x14ac:dyDescent="0.25">
      <c r="A50" s="24"/>
      <c r="B50" s="21"/>
      <c r="C50" s="21"/>
      <c r="D50" s="21"/>
      <c r="E50" s="64"/>
      <c r="F50" s="108"/>
      <c r="G50" s="108"/>
      <c r="H50" s="109"/>
    </row>
    <row r="51" spans="1:8" ht="15.75" x14ac:dyDescent="0.25">
      <c r="A51" s="24"/>
      <c r="B51" s="21"/>
      <c r="C51" s="21"/>
      <c r="D51" s="25"/>
      <c r="E51" s="64"/>
      <c r="F51" s="108"/>
      <c r="G51" s="108"/>
      <c r="H51" s="109"/>
    </row>
    <row r="52" spans="1:8" ht="15.75" x14ac:dyDescent="0.25">
      <c r="A52" s="24"/>
      <c r="B52" s="21"/>
      <c r="C52" s="21"/>
      <c r="D52" s="25"/>
      <c r="E52" s="64"/>
      <c r="F52" s="68"/>
      <c r="G52" s="68"/>
      <c r="H52" s="69"/>
    </row>
    <row r="53" spans="1:8" ht="15.75" x14ac:dyDescent="0.25">
      <c r="A53" s="24"/>
      <c r="B53" s="21"/>
      <c r="C53" s="21"/>
      <c r="D53" s="25"/>
      <c r="E53" s="64"/>
      <c r="F53" s="68"/>
      <c r="G53" s="68"/>
      <c r="H53" s="69"/>
    </row>
    <row r="54" spans="1:8" ht="22.5" customHeight="1" thickBot="1" x14ac:dyDescent="0.3">
      <c r="A54" s="26"/>
      <c r="B54" s="27"/>
      <c r="C54" s="27"/>
      <c r="D54" s="28"/>
      <c r="E54" s="70"/>
      <c r="F54" s="71"/>
      <c r="G54" s="71"/>
      <c r="H54" s="72"/>
    </row>
  </sheetData>
  <protectedRanges>
    <protectedRange sqref="D7:D32" name="Range1_1_1"/>
  </protectedRanges>
  <mergeCells count="28">
    <mergeCell ref="F51:H51"/>
    <mergeCell ref="B39:E39"/>
    <mergeCell ref="B40:E40"/>
    <mergeCell ref="B41:E41"/>
    <mergeCell ref="B42:E42"/>
    <mergeCell ref="B43:E43"/>
    <mergeCell ref="B44:E44"/>
    <mergeCell ref="B45:E45"/>
    <mergeCell ref="A46:B46"/>
    <mergeCell ref="A47:H47"/>
    <mergeCell ref="A48:B48"/>
    <mergeCell ref="F50:H50"/>
    <mergeCell ref="B38:E38"/>
    <mergeCell ref="A1:H1"/>
    <mergeCell ref="A2:H2"/>
    <mergeCell ref="A3:B3"/>
    <mergeCell ref="C3:H3"/>
    <mergeCell ref="A4:H4"/>
    <mergeCell ref="A5:A6"/>
    <mergeCell ref="B5:B6"/>
    <mergeCell ref="C5:C6"/>
    <mergeCell ref="D5:D6"/>
    <mergeCell ref="E5:E6"/>
    <mergeCell ref="F5:F6"/>
    <mergeCell ref="G5:H5"/>
    <mergeCell ref="B35:E35"/>
    <mergeCell ref="B36:E36"/>
    <mergeCell ref="B37:E37"/>
  </mergeCells>
  <printOptions horizontalCentered="1"/>
  <pageMargins left="0" right="0" top="0" bottom="0" header="0.5" footer="0.5"/>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9"/>
  <sheetViews>
    <sheetView tabSelected="1" workbookViewId="0">
      <selection activeCell="A3" sqref="A3:V3"/>
    </sheetView>
  </sheetViews>
  <sheetFormatPr defaultRowHeight="12.75" x14ac:dyDescent="0.2"/>
  <cols>
    <col min="1" max="1" width="3.140625" style="32" customWidth="1"/>
    <col min="2" max="2" width="22.140625" style="32" customWidth="1"/>
    <col min="3" max="12" width="4.42578125" style="32" customWidth="1"/>
    <col min="13" max="15" width="5.140625" style="32" bestFit="1" customWidth="1"/>
    <col min="16" max="17" width="5.85546875" style="32" customWidth="1"/>
    <col min="18" max="19" width="4.42578125" style="32" customWidth="1"/>
    <col min="20" max="20" width="11.7109375" style="32" customWidth="1"/>
    <col min="21" max="21" width="11.140625" style="32" customWidth="1"/>
    <col min="22" max="22" width="19.140625" style="32" bestFit="1" customWidth="1"/>
    <col min="23" max="25" width="34.140625" style="32" customWidth="1"/>
    <col min="26" max="257" width="9.140625" style="32"/>
    <col min="258" max="258" width="3.140625" style="32" customWidth="1"/>
    <col min="259" max="259" width="22.140625" style="32" customWidth="1"/>
    <col min="260" max="272" width="4.42578125" style="32" customWidth="1"/>
    <col min="273" max="274" width="5.85546875" style="32" customWidth="1"/>
    <col min="275" max="276" width="4.42578125" style="32" customWidth="1"/>
    <col min="277" max="277" width="11.140625" style="32" customWidth="1"/>
    <col min="278" max="278" width="44.85546875" style="32" customWidth="1"/>
    <col min="279" max="281" width="34.140625" style="32" customWidth="1"/>
    <col min="282" max="513" width="9.140625" style="32"/>
    <col min="514" max="514" width="3.140625" style="32" customWidth="1"/>
    <col min="515" max="515" width="22.140625" style="32" customWidth="1"/>
    <col min="516" max="528" width="4.42578125" style="32" customWidth="1"/>
    <col min="529" max="530" width="5.85546875" style="32" customWidth="1"/>
    <col min="531" max="532" width="4.42578125" style="32" customWidth="1"/>
    <col min="533" max="533" width="11.140625" style="32" customWidth="1"/>
    <col min="534" max="534" width="44.85546875" style="32" customWidth="1"/>
    <col min="535" max="537" width="34.140625" style="32" customWidth="1"/>
    <col min="538" max="769" width="9.140625" style="32"/>
    <col min="770" max="770" width="3.140625" style="32" customWidth="1"/>
    <col min="771" max="771" width="22.140625" style="32" customWidth="1"/>
    <col min="772" max="784" width="4.42578125" style="32" customWidth="1"/>
    <col min="785" max="786" width="5.85546875" style="32" customWidth="1"/>
    <col min="787" max="788" width="4.42578125" style="32" customWidth="1"/>
    <col min="789" max="789" width="11.140625" style="32" customWidth="1"/>
    <col min="790" max="790" width="44.85546875" style="32" customWidth="1"/>
    <col min="791" max="793" width="34.140625" style="32" customWidth="1"/>
    <col min="794" max="1025" width="9.140625" style="32"/>
    <col min="1026" max="1026" width="3.140625" style="32" customWidth="1"/>
    <col min="1027" max="1027" width="22.140625" style="32" customWidth="1"/>
    <col min="1028" max="1040" width="4.42578125" style="32" customWidth="1"/>
    <col min="1041" max="1042" width="5.85546875" style="32" customWidth="1"/>
    <col min="1043" max="1044" width="4.42578125" style="32" customWidth="1"/>
    <col min="1045" max="1045" width="11.140625" style="32" customWidth="1"/>
    <col min="1046" max="1046" width="44.85546875" style="32" customWidth="1"/>
    <col min="1047" max="1049" width="34.140625" style="32" customWidth="1"/>
    <col min="1050" max="1281" width="9.140625" style="32"/>
    <col min="1282" max="1282" width="3.140625" style="32" customWidth="1"/>
    <col min="1283" max="1283" width="22.140625" style="32" customWidth="1"/>
    <col min="1284" max="1296" width="4.42578125" style="32" customWidth="1"/>
    <col min="1297" max="1298" width="5.85546875" style="32" customWidth="1"/>
    <col min="1299" max="1300" width="4.42578125" style="32" customWidth="1"/>
    <col min="1301" max="1301" width="11.140625" style="32" customWidth="1"/>
    <col min="1302" max="1302" width="44.85546875" style="32" customWidth="1"/>
    <col min="1303" max="1305" width="34.140625" style="32" customWidth="1"/>
    <col min="1306" max="1537" width="9.140625" style="32"/>
    <col min="1538" max="1538" width="3.140625" style="32" customWidth="1"/>
    <col min="1539" max="1539" width="22.140625" style="32" customWidth="1"/>
    <col min="1540" max="1552" width="4.42578125" style="32" customWidth="1"/>
    <col min="1553" max="1554" width="5.85546875" style="32" customWidth="1"/>
    <col min="1555" max="1556" width="4.42578125" style="32" customWidth="1"/>
    <col min="1557" max="1557" width="11.140625" style="32" customWidth="1"/>
    <col min="1558" max="1558" width="44.85546875" style="32" customWidth="1"/>
    <col min="1559" max="1561" width="34.140625" style="32" customWidth="1"/>
    <col min="1562" max="1793" width="9.140625" style="32"/>
    <col min="1794" max="1794" width="3.140625" style="32" customWidth="1"/>
    <col min="1795" max="1795" width="22.140625" style="32" customWidth="1"/>
    <col min="1796" max="1808" width="4.42578125" style="32" customWidth="1"/>
    <col min="1809" max="1810" width="5.85546875" style="32" customWidth="1"/>
    <col min="1811" max="1812" width="4.42578125" style="32" customWidth="1"/>
    <col min="1813" max="1813" width="11.140625" style="32" customWidth="1"/>
    <col min="1814" max="1814" width="44.85546875" style="32" customWidth="1"/>
    <col min="1815" max="1817" width="34.140625" style="32" customWidth="1"/>
    <col min="1818" max="2049" width="9.140625" style="32"/>
    <col min="2050" max="2050" width="3.140625" style="32" customWidth="1"/>
    <col min="2051" max="2051" width="22.140625" style="32" customWidth="1"/>
    <col min="2052" max="2064" width="4.42578125" style="32" customWidth="1"/>
    <col min="2065" max="2066" width="5.85546875" style="32" customWidth="1"/>
    <col min="2067" max="2068" width="4.42578125" style="32" customWidth="1"/>
    <col min="2069" max="2069" width="11.140625" style="32" customWidth="1"/>
    <col min="2070" max="2070" width="44.85546875" style="32" customWidth="1"/>
    <col min="2071" max="2073" width="34.140625" style="32" customWidth="1"/>
    <col min="2074" max="2305" width="9.140625" style="32"/>
    <col min="2306" max="2306" width="3.140625" style="32" customWidth="1"/>
    <col min="2307" max="2307" width="22.140625" style="32" customWidth="1"/>
    <col min="2308" max="2320" width="4.42578125" style="32" customWidth="1"/>
    <col min="2321" max="2322" width="5.85546875" style="32" customWidth="1"/>
    <col min="2323" max="2324" width="4.42578125" style="32" customWidth="1"/>
    <col min="2325" max="2325" width="11.140625" style="32" customWidth="1"/>
    <col min="2326" max="2326" width="44.85546875" style="32" customWidth="1"/>
    <col min="2327" max="2329" width="34.140625" style="32" customWidth="1"/>
    <col min="2330" max="2561" width="9.140625" style="32"/>
    <col min="2562" max="2562" width="3.140625" style="32" customWidth="1"/>
    <col min="2563" max="2563" width="22.140625" style="32" customWidth="1"/>
    <col min="2564" max="2576" width="4.42578125" style="32" customWidth="1"/>
    <col min="2577" max="2578" width="5.85546875" style="32" customWidth="1"/>
    <col min="2579" max="2580" width="4.42578125" style="32" customWidth="1"/>
    <col min="2581" max="2581" width="11.140625" style="32" customWidth="1"/>
    <col min="2582" max="2582" width="44.85546875" style="32" customWidth="1"/>
    <col min="2583" max="2585" width="34.140625" style="32" customWidth="1"/>
    <col min="2586" max="2817" width="9.140625" style="32"/>
    <col min="2818" max="2818" width="3.140625" style="32" customWidth="1"/>
    <col min="2819" max="2819" width="22.140625" style="32" customWidth="1"/>
    <col min="2820" max="2832" width="4.42578125" style="32" customWidth="1"/>
    <col min="2833" max="2834" width="5.85546875" style="32" customWidth="1"/>
    <col min="2835" max="2836" width="4.42578125" style="32" customWidth="1"/>
    <col min="2837" max="2837" width="11.140625" style="32" customWidth="1"/>
    <col min="2838" max="2838" width="44.85546875" style="32" customWidth="1"/>
    <col min="2839" max="2841" width="34.140625" style="32" customWidth="1"/>
    <col min="2842" max="3073" width="9.140625" style="32"/>
    <col min="3074" max="3074" width="3.140625" style="32" customWidth="1"/>
    <col min="3075" max="3075" width="22.140625" style="32" customWidth="1"/>
    <col min="3076" max="3088" width="4.42578125" style="32" customWidth="1"/>
    <col min="3089" max="3090" width="5.85546875" style="32" customWidth="1"/>
    <col min="3091" max="3092" width="4.42578125" style="32" customWidth="1"/>
    <col min="3093" max="3093" width="11.140625" style="32" customWidth="1"/>
    <col min="3094" max="3094" width="44.85546875" style="32" customWidth="1"/>
    <col min="3095" max="3097" width="34.140625" style="32" customWidth="1"/>
    <col min="3098" max="3329" width="9.140625" style="32"/>
    <col min="3330" max="3330" width="3.140625" style="32" customWidth="1"/>
    <col min="3331" max="3331" width="22.140625" style="32" customWidth="1"/>
    <col min="3332" max="3344" width="4.42578125" style="32" customWidth="1"/>
    <col min="3345" max="3346" width="5.85546875" style="32" customWidth="1"/>
    <col min="3347" max="3348" width="4.42578125" style="32" customWidth="1"/>
    <col min="3349" max="3349" width="11.140625" style="32" customWidth="1"/>
    <col min="3350" max="3350" width="44.85546875" style="32" customWidth="1"/>
    <col min="3351" max="3353" width="34.140625" style="32" customWidth="1"/>
    <col min="3354" max="3585" width="9.140625" style="32"/>
    <col min="3586" max="3586" width="3.140625" style="32" customWidth="1"/>
    <col min="3587" max="3587" width="22.140625" style="32" customWidth="1"/>
    <col min="3588" max="3600" width="4.42578125" style="32" customWidth="1"/>
    <col min="3601" max="3602" width="5.85546875" style="32" customWidth="1"/>
    <col min="3603" max="3604" width="4.42578125" style="32" customWidth="1"/>
    <col min="3605" max="3605" width="11.140625" style="32" customWidth="1"/>
    <col min="3606" max="3606" width="44.85546875" style="32" customWidth="1"/>
    <col min="3607" max="3609" width="34.140625" style="32" customWidth="1"/>
    <col min="3610" max="3841" width="9.140625" style="32"/>
    <col min="3842" max="3842" width="3.140625" style="32" customWidth="1"/>
    <col min="3843" max="3843" width="22.140625" style="32" customWidth="1"/>
    <col min="3844" max="3856" width="4.42578125" style="32" customWidth="1"/>
    <col min="3857" max="3858" width="5.85546875" style="32" customWidth="1"/>
    <col min="3859" max="3860" width="4.42578125" style="32" customWidth="1"/>
    <col min="3861" max="3861" width="11.140625" style="32" customWidth="1"/>
    <col min="3862" max="3862" width="44.85546875" style="32" customWidth="1"/>
    <col min="3863" max="3865" width="34.140625" style="32" customWidth="1"/>
    <col min="3866" max="4097" width="9.140625" style="32"/>
    <col min="4098" max="4098" width="3.140625" style="32" customWidth="1"/>
    <col min="4099" max="4099" width="22.140625" style="32" customWidth="1"/>
    <col min="4100" max="4112" width="4.42578125" style="32" customWidth="1"/>
    <col min="4113" max="4114" width="5.85546875" style="32" customWidth="1"/>
    <col min="4115" max="4116" width="4.42578125" style="32" customWidth="1"/>
    <col min="4117" max="4117" width="11.140625" style="32" customWidth="1"/>
    <col min="4118" max="4118" width="44.85546875" style="32" customWidth="1"/>
    <col min="4119" max="4121" width="34.140625" style="32" customWidth="1"/>
    <col min="4122" max="4353" width="9.140625" style="32"/>
    <col min="4354" max="4354" width="3.140625" style="32" customWidth="1"/>
    <col min="4355" max="4355" width="22.140625" style="32" customWidth="1"/>
    <col min="4356" max="4368" width="4.42578125" style="32" customWidth="1"/>
    <col min="4369" max="4370" width="5.85546875" style="32" customWidth="1"/>
    <col min="4371" max="4372" width="4.42578125" style="32" customWidth="1"/>
    <col min="4373" max="4373" width="11.140625" style="32" customWidth="1"/>
    <col min="4374" max="4374" width="44.85546875" style="32" customWidth="1"/>
    <col min="4375" max="4377" width="34.140625" style="32" customWidth="1"/>
    <col min="4378" max="4609" width="9.140625" style="32"/>
    <col min="4610" max="4610" width="3.140625" style="32" customWidth="1"/>
    <col min="4611" max="4611" width="22.140625" style="32" customWidth="1"/>
    <col min="4612" max="4624" width="4.42578125" style="32" customWidth="1"/>
    <col min="4625" max="4626" width="5.85546875" style="32" customWidth="1"/>
    <col min="4627" max="4628" width="4.42578125" style="32" customWidth="1"/>
    <col min="4629" max="4629" width="11.140625" style="32" customWidth="1"/>
    <col min="4630" max="4630" width="44.85546875" style="32" customWidth="1"/>
    <col min="4631" max="4633" width="34.140625" style="32" customWidth="1"/>
    <col min="4634" max="4865" width="9.140625" style="32"/>
    <col min="4866" max="4866" width="3.140625" style="32" customWidth="1"/>
    <col min="4867" max="4867" width="22.140625" style="32" customWidth="1"/>
    <col min="4868" max="4880" width="4.42578125" style="32" customWidth="1"/>
    <col min="4881" max="4882" width="5.85546875" style="32" customWidth="1"/>
    <col min="4883" max="4884" width="4.42578125" style="32" customWidth="1"/>
    <col min="4885" max="4885" width="11.140625" style="32" customWidth="1"/>
    <col min="4886" max="4886" width="44.85546875" style="32" customWidth="1"/>
    <col min="4887" max="4889" width="34.140625" style="32" customWidth="1"/>
    <col min="4890" max="5121" width="9.140625" style="32"/>
    <col min="5122" max="5122" width="3.140625" style="32" customWidth="1"/>
    <col min="5123" max="5123" width="22.140625" style="32" customWidth="1"/>
    <col min="5124" max="5136" width="4.42578125" style="32" customWidth="1"/>
    <col min="5137" max="5138" width="5.85546875" style="32" customWidth="1"/>
    <col min="5139" max="5140" width="4.42578125" style="32" customWidth="1"/>
    <col min="5141" max="5141" width="11.140625" style="32" customWidth="1"/>
    <col min="5142" max="5142" width="44.85546875" style="32" customWidth="1"/>
    <col min="5143" max="5145" width="34.140625" style="32" customWidth="1"/>
    <col min="5146" max="5377" width="9.140625" style="32"/>
    <col min="5378" max="5378" width="3.140625" style="32" customWidth="1"/>
    <col min="5379" max="5379" width="22.140625" style="32" customWidth="1"/>
    <col min="5380" max="5392" width="4.42578125" style="32" customWidth="1"/>
    <col min="5393" max="5394" width="5.85546875" style="32" customWidth="1"/>
    <col min="5395" max="5396" width="4.42578125" style="32" customWidth="1"/>
    <col min="5397" max="5397" width="11.140625" style="32" customWidth="1"/>
    <col min="5398" max="5398" width="44.85546875" style="32" customWidth="1"/>
    <col min="5399" max="5401" width="34.140625" style="32" customWidth="1"/>
    <col min="5402" max="5633" width="9.140625" style="32"/>
    <col min="5634" max="5634" width="3.140625" style="32" customWidth="1"/>
    <col min="5635" max="5635" width="22.140625" style="32" customWidth="1"/>
    <col min="5636" max="5648" width="4.42578125" style="32" customWidth="1"/>
    <col min="5649" max="5650" width="5.85546875" style="32" customWidth="1"/>
    <col min="5651" max="5652" width="4.42578125" style="32" customWidth="1"/>
    <col min="5653" max="5653" width="11.140625" style="32" customWidth="1"/>
    <col min="5654" max="5654" width="44.85546875" style="32" customWidth="1"/>
    <col min="5655" max="5657" width="34.140625" style="32" customWidth="1"/>
    <col min="5658" max="5889" width="9.140625" style="32"/>
    <col min="5890" max="5890" width="3.140625" style="32" customWidth="1"/>
    <col min="5891" max="5891" width="22.140625" style="32" customWidth="1"/>
    <col min="5892" max="5904" width="4.42578125" style="32" customWidth="1"/>
    <col min="5905" max="5906" width="5.85546875" style="32" customWidth="1"/>
    <col min="5907" max="5908" width="4.42578125" style="32" customWidth="1"/>
    <col min="5909" max="5909" width="11.140625" style="32" customWidth="1"/>
    <col min="5910" max="5910" width="44.85546875" style="32" customWidth="1"/>
    <col min="5911" max="5913" width="34.140625" style="32" customWidth="1"/>
    <col min="5914" max="6145" width="9.140625" style="32"/>
    <col min="6146" max="6146" width="3.140625" style="32" customWidth="1"/>
    <col min="6147" max="6147" width="22.140625" style="32" customWidth="1"/>
    <col min="6148" max="6160" width="4.42578125" style="32" customWidth="1"/>
    <col min="6161" max="6162" width="5.85546875" style="32" customWidth="1"/>
    <col min="6163" max="6164" width="4.42578125" style="32" customWidth="1"/>
    <col min="6165" max="6165" width="11.140625" style="32" customWidth="1"/>
    <col min="6166" max="6166" width="44.85546875" style="32" customWidth="1"/>
    <col min="6167" max="6169" width="34.140625" style="32" customWidth="1"/>
    <col min="6170" max="6401" width="9.140625" style="32"/>
    <col min="6402" max="6402" width="3.140625" style="32" customWidth="1"/>
    <col min="6403" max="6403" width="22.140625" style="32" customWidth="1"/>
    <col min="6404" max="6416" width="4.42578125" style="32" customWidth="1"/>
    <col min="6417" max="6418" width="5.85546875" style="32" customWidth="1"/>
    <col min="6419" max="6420" width="4.42578125" style="32" customWidth="1"/>
    <col min="6421" max="6421" width="11.140625" style="32" customWidth="1"/>
    <col min="6422" max="6422" width="44.85546875" style="32" customWidth="1"/>
    <col min="6423" max="6425" width="34.140625" style="32" customWidth="1"/>
    <col min="6426" max="6657" width="9.140625" style="32"/>
    <col min="6658" max="6658" width="3.140625" style="32" customWidth="1"/>
    <col min="6659" max="6659" width="22.140625" style="32" customWidth="1"/>
    <col min="6660" max="6672" width="4.42578125" style="32" customWidth="1"/>
    <col min="6673" max="6674" width="5.85546875" style="32" customWidth="1"/>
    <col min="6675" max="6676" width="4.42578125" style="32" customWidth="1"/>
    <col min="6677" max="6677" width="11.140625" style="32" customWidth="1"/>
    <col min="6678" max="6678" width="44.85546875" style="32" customWidth="1"/>
    <col min="6679" max="6681" width="34.140625" style="32" customWidth="1"/>
    <col min="6682" max="6913" width="9.140625" style="32"/>
    <col min="6914" max="6914" width="3.140625" style="32" customWidth="1"/>
    <col min="6915" max="6915" width="22.140625" style="32" customWidth="1"/>
    <col min="6916" max="6928" width="4.42578125" style="32" customWidth="1"/>
    <col min="6929" max="6930" width="5.85546875" style="32" customWidth="1"/>
    <col min="6931" max="6932" width="4.42578125" style="32" customWidth="1"/>
    <col min="6933" max="6933" width="11.140625" style="32" customWidth="1"/>
    <col min="6934" max="6934" width="44.85546875" style="32" customWidth="1"/>
    <col min="6935" max="6937" width="34.140625" style="32" customWidth="1"/>
    <col min="6938" max="7169" width="9.140625" style="32"/>
    <col min="7170" max="7170" width="3.140625" style="32" customWidth="1"/>
    <col min="7171" max="7171" width="22.140625" style="32" customWidth="1"/>
    <col min="7172" max="7184" width="4.42578125" style="32" customWidth="1"/>
    <col min="7185" max="7186" width="5.85546875" style="32" customWidth="1"/>
    <col min="7187" max="7188" width="4.42578125" style="32" customWidth="1"/>
    <col min="7189" max="7189" width="11.140625" style="32" customWidth="1"/>
    <col min="7190" max="7190" width="44.85546875" style="32" customWidth="1"/>
    <col min="7191" max="7193" width="34.140625" style="32" customWidth="1"/>
    <col min="7194" max="7425" width="9.140625" style="32"/>
    <col min="7426" max="7426" width="3.140625" style="32" customWidth="1"/>
    <col min="7427" max="7427" width="22.140625" style="32" customWidth="1"/>
    <col min="7428" max="7440" width="4.42578125" style="32" customWidth="1"/>
    <col min="7441" max="7442" width="5.85546875" style="32" customWidth="1"/>
    <col min="7443" max="7444" width="4.42578125" style="32" customWidth="1"/>
    <col min="7445" max="7445" width="11.140625" style="32" customWidth="1"/>
    <col min="7446" max="7446" width="44.85546875" style="32" customWidth="1"/>
    <col min="7447" max="7449" width="34.140625" style="32" customWidth="1"/>
    <col min="7450" max="7681" width="9.140625" style="32"/>
    <col min="7682" max="7682" width="3.140625" style="32" customWidth="1"/>
    <col min="7683" max="7683" width="22.140625" style="32" customWidth="1"/>
    <col min="7684" max="7696" width="4.42578125" style="32" customWidth="1"/>
    <col min="7697" max="7698" width="5.85546875" style="32" customWidth="1"/>
    <col min="7699" max="7700" width="4.42578125" style="32" customWidth="1"/>
    <col min="7701" max="7701" width="11.140625" style="32" customWidth="1"/>
    <col min="7702" max="7702" width="44.85546875" style="32" customWidth="1"/>
    <col min="7703" max="7705" width="34.140625" style="32" customWidth="1"/>
    <col min="7706" max="7937" width="9.140625" style="32"/>
    <col min="7938" max="7938" width="3.140625" style="32" customWidth="1"/>
    <col min="7939" max="7939" width="22.140625" style="32" customWidth="1"/>
    <col min="7940" max="7952" width="4.42578125" style="32" customWidth="1"/>
    <col min="7953" max="7954" width="5.85546875" style="32" customWidth="1"/>
    <col min="7955" max="7956" width="4.42578125" style="32" customWidth="1"/>
    <col min="7957" max="7957" width="11.140625" style="32" customWidth="1"/>
    <col min="7958" max="7958" width="44.85546875" style="32" customWidth="1"/>
    <col min="7959" max="7961" width="34.140625" style="32" customWidth="1"/>
    <col min="7962" max="8193" width="9.140625" style="32"/>
    <col min="8194" max="8194" width="3.140625" style="32" customWidth="1"/>
    <col min="8195" max="8195" width="22.140625" style="32" customWidth="1"/>
    <col min="8196" max="8208" width="4.42578125" style="32" customWidth="1"/>
    <col min="8209" max="8210" width="5.85546875" style="32" customWidth="1"/>
    <col min="8211" max="8212" width="4.42578125" style="32" customWidth="1"/>
    <col min="8213" max="8213" width="11.140625" style="32" customWidth="1"/>
    <col min="8214" max="8214" width="44.85546875" style="32" customWidth="1"/>
    <col min="8215" max="8217" width="34.140625" style="32" customWidth="1"/>
    <col min="8218" max="8449" width="9.140625" style="32"/>
    <col min="8450" max="8450" width="3.140625" style="32" customWidth="1"/>
    <col min="8451" max="8451" width="22.140625" style="32" customWidth="1"/>
    <col min="8452" max="8464" width="4.42578125" style="32" customWidth="1"/>
    <col min="8465" max="8466" width="5.85546875" style="32" customWidth="1"/>
    <col min="8467" max="8468" width="4.42578125" style="32" customWidth="1"/>
    <col min="8469" max="8469" width="11.140625" style="32" customWidth="1"/>
    <col min="8470" max="8470" width="44.85546875" style="32" customWidth="1"/>
    <col min="8471" max="8473" width="34.140625" style="32" customWidth="1"/>
    <col min="8474" max="8705" width="9.140625" style="32"/>
    <col min="8706" max="8706" width="3.140625" style="32" customWidth="1"/>
    <col min="8707" max="8707" width="22.140625" style="32" customWidth="1"/>
    <col min="8708" max="8720" width="4.42578125" style="32" customWidth="1"/>
    <col min="8721" max="8722" width="5.85546875" style="32" customWidth="1"/>
    <col min="8723" max="8724" width="4.42578125" style="32" customWidth="1"/>
    <col min="8725" max="8725" width="11.140625" style="32" customWidth="1"/>
    <col min="8726" max="8726" width="44.85546875" style="32" customWidth="1"/>
    <col min="8727" max="8729" width="34.140625" style="32" customWidth="1"/>
    <col min="8730" max="8961" width="9.140625" style="32"/>
    <col min="8962" max="8962" width="3.140625" style="32" customWidth="1"/>
    <col min="8963" max="8963" width="22.140625" style="32" customWidth="1"/>
    <col min="8964" max="8976" width="4.42578125" style="32" customWidth="1"/>
    <col min="8977" max="8978" width="5.85546875" style="32" customWidth="1"/>
    <col min="8979" max="8980" width="4.42578125" style="32" customWidth="1"/>
    <col min="8981" max="8981" width="11.140625" style="32" customWidth="1"/>
    <col min="8982" max="8982" width="44.85546875" style="32" customWidth="1"/>
    <col min="8983" max="8985" width="34.140625" style="32" customWidth="1"/>
    <col min="8986" max="9217" width="9.140625" style="32"/>
    <col min="9218" max="9218" width="3.140625" style="32" customWidth="1"/>
    <col min="9219" max="9219" width="22.140625" style="32" customWidth="1"/>
    <col min="9220" max="9232" width="4.42578125" style="32" customWidth="1"/>
    <col min="9233" max="9234" width="5.85546875" style="32" customWidth="1"/>
    <col min="9235" max="9236" width="4.42578125" style="32" customWidth="1"/>
    <col min="9237" max="9237" width="11.140625" style="32" customWidth="1"/>
    <col min="9238" max="9238" width="44.85546875" style="32" customWidth="1"/>
    <col min="9239" max="9241" width="34.140625" style="32" customWidth="1"/>
    <col min="9242" max="9473" width="9.140625" style="32"/>
    <col min="9474" max="9474" width="3.140625" style="32" customWidth="1"/>
    <col min="9475" max="9475" width="22.140625" style="32" customWidth="1"/>
    <col min="9476" max="9488" width="4.42578125" style="32" customWidth="1"/>
    <col min="9489" max="9490" width="5.85546875" style="32" customWidth="1"/>
    <col min="9491" max="9492" width="4.42578125" style="32" customWidth="1"/>
    <col min="9493" max="9493" width="11.140625" style="32" customWidth="1"/>
    <col min="9494" max="9494" width="44.85546875" style="32" customWidth="1"/>
    <col min="9495" max="9497" width="34.140625" style="32" customWidth="1"/>
    <col min="9498" max="9729" width="9.140625" style="32"/>
    <col min="9730" max="9730" width="3.140625" style="32" customWidth="1"/>
    <col min="9731" max="9731" width="22.140625" style="32" customWidth="1"/>
    <col min="9732" max="9744" width="4.42578125" style="32" customWidth="1"/>
    <col min="9745" max="9746" width="5.85546875" style="32" customWidth="1"/>
    <col min="9747" max="9748" width="4.42578125" style="32" customWidth="1"/>
    <col min="9749" max="9749" width="11.140625" style="32" customWidth="1"/>
    <col min="9750" max="9750" width="44.85546875" style="32" customWidth="1"/>
    <col min="9751" max="9753" width="34.140625" style="32" customWidth="1"/>
    <col min="9754" max="9985" width="9.140625" style="32"/>
    <col min="9986" max="9986" width="3.140625" style="32" customWidth="1"/>
    <col min="9987" max="9987" width="22.140625" style="32" customWidth="1"/>
    <col min="9988" max="10000" width="4.42578125" style="32" customWidth="1"/>
    <col min="10001" max="10002" width="5.85546875" style="32" customWidth="1"/>
    <col min="10003" max="10004" width="4.42578125" style="32" customWidth="1"/>
    <col min="10005" max="10005" width="11.140625" style="32" customWidth="1"/>
    <col min="10006" max="10006" width="44.85546875" style="32" customWidth="1"/>
    <col min="10007" max="10009" width="34.140625" style="32" customWidth="1"/>
    <col min="10010" max="10241" width="9.140625" style="32"/>
    <col min="10242" max="10242" width="3.140625" style="32" customWidth="1"/>
    <col min="10243" max="10243" width="22.140625" style="32" customWidth="1"/>
    <col min="10244" max="10256" width="4.42578125" style="32" customWidth="1"/>
    <col min="10257" max="10258" width="5.85546875" style="32" customWidth="1"/>
    <col min="10259" max="10260" width="4.42578125" style="32" customWidth="1"/>
    <col min="10261" max="10261" width="11.140625" style="32" customWidth="1"/>
    <col min="10262" max="10262" width="44.85546875" style="32" customWidth="1"/>
    <col min="10263" max="10265" width="34.140625" style="32" customWidth="1"/>
    <col min="10266" max="10497" width="9.140625" style="32"/>
    <col min="10498" max="10498" width="3.140625" style="32" customWidth="1"/>
    <col min="10499" max="10499" width="22.140625" style="32" customWidth="1"/>
    <col min="10500" max="10512" width="4.42578125" style="32" customWidth="1"/>
    <col min="10513" max="10514" width="5.85546875" style="32" customWidth="1"/>
    <col min="10515" max="10516" width="4.42578125" style="32" customWidth="1"/>
    <col min="10517" max="10517" width="11.140625" style="32" customWidth="1"/>
    <col min="10518" max="10518" width="44.85546875" style="32" customWidth="1"/>
    <col min="10519" max="10521" width="34.140625" style="32" customWidth="1"/>
    <col min="10522" max="10753" width="9.140625" style="32"/>
    <col min="10754" max="10754" width="3.140625" style="32" customWidth="1"/>
    <col min="10755" max="10755" width="22.140625" style="32" customWidth="1"/>
    <col min="10756" max="10768" width="4.42578125" style="32" customWidth="1"/>
    <col min="10769" max="10770" width="5.85546875" style="32" customWidth="1"/>
    <col min="10771" max="10772" width="4.42578125" style="32" customWidth="1"/>
    <col min="10773" max="10773" width="11.140625" style="32" customWidth="1"/>
    <col min="10774" max="10774" width="44.85546875" style="32" customWidth="1"/>
    <col min="10775" max="10777" width="34.140625" style="32" customWidth="1"/>
    <col min="10778" max="11009" width="9.140625" style="32"/>
    <col min="11010" max="11010" width="3.140625" style="32" customWidth="1"/>
    <col min="11011" max="11011" width="22.140625" style="32" customWidth="1"/>
    <col min="11012" max="11024" width="4.42578125" style="32" customWidth="1"/>
    <col min="11025" max="11026" width="5.85546875" style="32" customWidth="1"/>
    <col min="11027" max="11028" width="4.42578125" style="32" customWidth="1"/>
    <col min="11029" max="11029" width="11.140625" style="32" customWidth="1"/>
    <col min="11030" max="11030" width="44.85546875" style="32" customWidth="1"/>
    <col min="11031" max="11033" width="34.140625" style="32" customWidth="1"/>
    <col min="11034" max="11265" width="9.140625" style="32"/>
    <col min="11266" max="11266" width="3.140625" style="32" customWidth="1"/>
    <col min="11267" max="11267" width="22.140625" style="32" customWidth="1"/>
    <col min="11268" max="11280" width="4.42578125" style="32" customWidth="1"/>
    <col min="11281" max="11282" width="5.85546875" style="32" customWidth="1"/>
    <col min="11283" max="11284" width="4.42578125" style="32" customWidth="1"/>
    <col min="11285" max="11285" width="11.140625" style="32" customWidth="1"/>
    <col min="11286" max="11286" width="44.85546875" style="32" customWidth="1"/>
    <col min="11287" max="11289" width="34.140625" style="32" customWidth="1"/>
    <col min="11290" max="11521" width="9.140625" style="32"/>
    <col min="11522" max="11522" width="3.140625" style="32" customWidth="1"/>
    <col min="11523" max="11523" width="22.140625" style="32" customWidth="1"/>
    <col min="11524" max="11536" width="4.42578125" style="32" customWidth="1"/>
    <col min="11537" max="11538" width="5.85546875" style="32" customWidth="1"/>
    <col min="11539" max="11540" width="4.42578125" style="32" customWidth="1"/>
    <col min="11541" max="11541" width="11.140625" style="32" customWidth="1"/>
    <col min="11542" max="11542" width="44.85546875" style="32" customWidth="1"/>
    <col min="11543" max="11545" width="34.140625" style="32" customWidth="1"/>
    <col min="11546" max="11777" width="9.140625" style="32"/>
    <col min="11778" max="11778" width="3.140625" style="32" customWidth="1"/>
    <col min="11779" max="11779" width="22.140625" style="32" customWidth="1"/>
    <col min="11780" max="11792" width="4.42578125" style="32" customWidth="1"/>
    <col min="11793" max="11794" width="5.85546875" style="32" customWidth="1"/>
    <col min="11795" max="11796" width="4.42578125" style="32" customWidth="1"/>
    <col min="11797" max="11797" width="11.140625" style="32" customWidth="1"/>
    <col min="11798" max="11798" width="44.85546875" style="32" customWidth="1"/>
    <col min="11799" max="11801" width="34.140625" style="32" customWidth="1"/>
    <col min="11802" max="12033" width="9.140625" style="32"/>
    <col min="12034" max="12034" width="3.140625" style="32" customWidth="1"/>
    <col min="12035" max="12035" width="22.140625" style="32" customWidth="1"/>
    <col min="12036" max="12048" width="4.42578125" style="32" customWidth="1"/>
    <col min="12049" max="12050" width="5.85546875" style="32" customWidth="1"/>
    <col min="12051" max="12052" width="4.42578125" style="32" customWidth="1"/>
    <col min="12053" max="12053" width="11.140625" style="32" customWidth="1"/>
    <col min="12054" max="12054" width="44.85546875" style="32" customWidth="1"/>
    <col min="12055" max="12057" width="34.140625" style="32" customWidth="1"/>
    <col min="12058" max="12289" width="9.140625" style="32"/>
    <col min="12290" max="12290" width="3.140625" style="32" customWidth="1"/>
    <col min="12291" max="12291" width="22.140625" style="32" customWidth="1"/>
    <col min="12292" max="12304" width="4.42578125" style="32" customWidth="1"/>
    <col min="12305" max="12306" width="5.85546875" style="32" customWidth="1"/>
    <col min="12307" max="12308" width="4.42578125" style="32" customWidth="1"/>
    <col min="12309" max="12309" width="11.140625" style="32" customWidth="1"/>
    <col min="12310" max="12310" width="44.85546875" style="32" customWidth="1"/>
    <col min="12311" max="12313" width="34.140625" style="32" customWidth="1"/>
    <col min="12314" max="12545" width="9.140625" style="32"/>
    <col min="12546" max="12546" width="3.140625" style="32" customWidth="1"/>
    <col min="12547" max="12547" width="22.140625" style="32" customWidth="1"/>
    <col min="12548" max="12560" width="4.42578125" style="32" customWidth="1"/>
    <col min="12561" max="12562" width="5.85546875" style="32" customWidth="1"/>
    <col min="12563" max="12564" width="4.42578125" style="32" customWidth="1"/>
    <col min="12565" max="12565" width="11.140625" style="32" customWidth="1"/>
    <col min="12566" max="12566" width="44.85546875" style="32" customWidth="1"/>
    <col min="12567" max="12569" width="34.140625" style="32" customWidth="1"/>
    <col min="12570" max="12801" width="9.140625" style="32"/>
    <col min="12802" max="12802" width="3.140625" style="32" customWidth="1"/>
    <col min="12803" max="12803" width="22.140625" style="32" customWidth="1"/>
    <col min="12804" max="12816" width="4.42578125" style="32" customWidth="1"/>
    <col min="12817" max="12818" width="5.85546875" style="32" customWidth="1"/>
    <col min="12819" max="12820" width="4.42578125" style="32" customWidth="1"/>
    <col min="12821" max="12821" width="11.140625" style="32" customWidth="1"/>
    <col min="12822" max="12822" width="44.85546875" style="32" customWidth="1"/>
    <col min="12823" max="12825" width="34.140625" style="32" customWidth="1"/>
    <col min="12826" max="13057" width="9.140625" style="32"/>
    <col min="13058" max="13058" width="3.140625" style="32" customWidth="1"/>
    <col min="13059" max="13059" width="22.140625" style="32" customWidth="1"/>
    <col min="13060" max="13072" width="4.42578125" style="32" customWidth="1"/>
    <col min="13073" max="13074" width="5.85546875" style="32" customWidth="1"/>
    <col min="13075" max="13076" width="4.42578125" style="32" customWidth="1"/>
    <col min="13077" max="13077" width="11.140625" style="32" customWidth="1"/>
    <col min="13078" max="13078" width="44.85546875" style="32" customWidth="1"/>
    <col min="13079" max="13081" width="34.140625" style="32" customWidth="1"/>
    <col min="13082" max="13313" width="9.140625" style="32"/>
    <col min="13314" max="13314" width="3.140625" style="32" customWidth="1"/>
    <col min="13315" max="13315" width="22.140625" style="32" customWidth="1"/>
    <col min="13316" max="13328" width="4.42578125" style="32" customWidth="1"/>
    <col min="13329" max="13330" width="5.85546875" style="32" customWidth="1"/>
    <col min="13331" max="13332" width="4.42578125" style="32" customWidth="1"/>
    <col min="13333" max="13333" width="11.140625" style="32" customWidth="1"/>
    <col min="13334" max="13334" width="44.85546875" style="32" customWidth="1"/>
    <col min="13335" max="13337" width="34.140625" style="32" customWidth="1"/>
    <col min="13338" max="13569" width="9.140625" style="32"/>
    <col min="13570" max="13570" width="3.140625" style="32" customWidth="1"/>
    <col min="13571" max="13571" width="22.140625" style="32" customWidth="1"/>
    <col min="13572" max="13584" width="4.42578125" style="32" customWidth="1"/>
    <col min="13585" max="13586" width="5.85546875" style="32" customWidth="1"/>
    <col min="13587" max="13588" width="4.42578125" style="32" customWidth="1"/>
    <col min="13589" max="13589" width="11.140625" style="32" customWidth="1"/>
    <col min="13590" max="13590" width="44.85546875" style="32" customWidth="1"/>
    <col min="13591" max="13593" width="34.140625" style="32" customWidth="1"/>
    <col min="13594" max="13825" width="9.140625" style="32"/>
    <col min="13826" max="13826" width="3.140625" style="32" customWidth="1"/>
    <col min="13827" max="13827" width="22.140625" style="32" customWidth="1"/>
    <col min="13828" max="13840" width="4.42578125" style="32" customWidth="1"/>
    <col min="13841" max="13842" width="5.85546875" style="32" customWidth="1"/>
    <col min="13843" max="13844" width="4.42578125" style="32" customWidth="1"/>
    <col min="13845" max="13845" width="11.140625" style="32" customWidth="1"/>
    <col min="13846" max="13846" width="44.85546875" style="32" customWidth="1"/>
    <col min="13847" max="13849" width="34.140625" style="32" customWidth="1"/>
    <col min="13850" max="14081" width="9.140625" style="32"/>
    <col min="14082" max="14082" width="3.140625" style="32" customWidth="1"/>
    <col min="14083" max="14083" width="22.140625" style="32" customWidth="1"/>
    <col min="14084" max="14096" width="4.42578125" style="32" customWidth="1"/>
    <col min="14097" max="14098" width="5.85546875" style="32" customWidth="1"/>
    <col min="14099" max="14100" width="4.42578125" style="32" customWidth="1"/>
    <col min="14101" max="14101" width="11.140625" style="32" customWidth="1"/>
    <col min="14102" max="14102" width="44.85546875" style="32" customWidth="1"/>
    <col min="14103" max="14105" width="34.140625" style="32" customWidth="1"/>
    <col min="14106" max="14337" width="9.140625" style="32"/>
    <col min="14338" max="14338" width="3.140625" style="32" customWidth="1"/>
    <col min="14339" max="14339" width="22.140625" style="32" customWidth="1"/>
    <col min="14340" max="14352" width="4.42578125" style="32" customWidth="1"/>
    <col min="14353" max="14354" width="5.85546875" style="32" customWidth="1"/>
    <col min="14355" max="14356" width="4.42578125" style="32" customWidth="1"/>
    <col min="14357" max="14357" width="11.140625" style="32" customWidth="1"/>
    <col min="14358" max="14358" width="44.85546875" style="32" customWidth="1"/>
    <col min="14359" max="14361" width="34.140625" style="32" customWidth="1"/>
    <col min="14362" max="14593" width="9.140625" style="32"/>
    <col min="14594" max="14594" width="3.140625" style="32" customWidth="1"/>
    <col min="14595" max="14595" width="22.140625" style="32" customWidth="1"/>
    <col min="14596" max="14608" width="4.42578125" style="32" customWidth="1"/>
    <col min="14609" max="14610" width="5.85546875" style="32" customWidth="1"/>
    <col min="14611" max="14612" width="4.42578125" style="32" customWidth="1"/>
    <col min="14613" max="14613" width="11.140625" style="32" customWidth="1"/>
    <col min="14614" max="14614" width="44.85546875" style="32" customWidth="1"/>
    <col min="14615" max="14617" width="34.140625" style="32" customWidth="1"/>
    <col min="14618" max="14849" width="9.140625" style="32"/>
    <col min="14850" max="14850" width="3.140625" style="32" customWidth="1"/>
    <col min="14851" max="14851" width="22.140625" style="32" customWidth="1"/>
    <col min="14852" max="14864" width="4.42578125" style="32" customWidth="1"/>
    <col min="14865" max="14866" width="5.85546875" style="32" customWidth="1"/>
    <col min="14867" max="14868" width="4.42578125" style="32" customWidth="1"/>
    <col min="14869" max="14869" width="11.140625" style="32" customWidth="1"/>
    <col min="14870" max="14870" width="44.85546875" style="32" customWidth="1"/>
    <col min="14871" max="14873" width="34.140625" style="32" customWidth="1"/>
    <col min="14874" max="15105" width="9.140625" style="32"/>
    <col min="15106" max="15106" width="3.140625" style="32" customWidth="1"/>
    <col min="15107" max="15107" width="22.140625" style="32" customWidth="1"/>
    <col min="15108" max="15120" width="4.42578125" style="32" customWidth="1"/>
    <col min="15121" max="15122" width="5.85546875" style="32" customWidth="1"/>
    <col min="15123" max="15124" width="4.42578125" style="32" customWidth="1"/>
    <col min="15125" max="15125" width="11.140625" style="32" customWidth="1"/>
    <col min="15126" max="15126" width="44.85546875" style="32" customWidth="1"/>
    <col min="15127" max="15129" width="34.140625" style="32" customWidth="1"/>
    <col min="15130" max="15361" width="9.140625" style="32"/>
    <col min="15362" max="15362" width="3.140625" style="32" customWidth="1"/>
    <col min="15363" max="15363" width="22.140625" style="32" customWidth="1"/>
    <col min="15364" max="15376" width="4.42578125" style="32" customWidth="1"/>
    <col min="15377" max="15378" width="5.85546875" style="32" customWidth="1"/>
    <col min="15379" max="15380" width="4.42578125" style="32" customWidth="1"/>
    <col min="15381" max="15381" width="11.140625" style="32" customWidth="1"/>
    <col min="15382" max="15382" width="44.85546875" style="32" customWidth="1"/>
    <col min="15383" max="15385" width="34.140625" style="32" customWidth="1"/>
    <col min="15386" max="15617" width="9.140625" style="32"/>
    <col min="15618" max="15618" width="3.140625" style="32" customWidth="1"/>
    <col min="15619" max="15619" width="22.140625" style="32" customWidth="1"/>
    <col min="15620" max="15632" width="4.42578125" style="32" customWidth="1"/>
    <col min="15633" max="15634" width="5.85546875" style="32" customWidth="1"/>
    <col min="15635" max="15636" width="4.42578125" style="32" customWidth="1"/>
    <col min="15637" max="15637" width="11.140625" style="32" customWidth="1"/>
    <col min="15638" max="15638" width="44.85546875" style="32" customWidth="1"/>
    <col min="15639" max="15641" width="34.140625" style="32" customWidth="1"/>
    <col min="15642" max="15873" width="9.140625" style="32"/>
    <col min="15874" max="15874" width="3.140625" style="32" customWidth="1"/>
    <col min="15875" max="15875" width="22.140625" style="32" customWidth="1"/>
    <col min="15876" max="15888" width="4.42578125" style="32" customWidth="1"/>
    <col min="15889" max="15890" width="5.85546875" style="32" customWidth="1"/>
    <col min="15891" max="15892" width="4.42578125" style="32" customWidth="1"/>
    <col min="15893" max="15893" width="11.140625" style="32" customWidth="1"/>
    <col min="15894" max="15894" width="44.85546875" style="32" customWidth="1"/>
    <col min="15895" max="15897" width="34.140625" style="32" customWidth="1"/>
    <col min="15898" max="16129" width="9.140625" style="32"/>
    <col min="16130" max="16130" width="3.140625" style="32" customWidth="1"/>
    <col min="16131" max="16131" width="22.140625" style="32" customWidth="1"/>
    <col min="16132" max="16144" width="4.42578125" style="32" customWidth="1"/>
    <col min="16145" max="16146" width="5.85546875" style="32" customWidth="1"/>
    <col min="16147" max="16148" width="4.42578125" style="32" customWidth="1"/>
    <col min="16149" max="16149" width="11.140625" style="32" customWidth="1"/>
    <col min="16150" max="16150" width="44.85546875" style="32" customWidth="1"/>
    <col min="16151" max="16153" width="34.140625" style="32" customWidth="1"/>
    <col min="16154" max="16384" width="9.140625" style="32"/>
  </cols>
  <sheetData>
    <row r="1" spans="1:25" ht="18.75" x14ac:dyDescent="0.3">
      <c r="A1" s="129" t="s">
        <v>56</v>
      </c>
      <c r="B1" s="129"/>
      <c r="C1" s="31"/>
      <c r="D1" s="31"/>
      <c r="E1" s="31"/>
      <c r="F1" s="31"/>
      <c r="G1" s="31"/>
      <c r="H1" s="31"/>
      <c r="I1" s="31"/>
      <c r="J1" s="31"/>
      <c r="K1" s="31"/>
      <c r="L1" s="31"/>
      <c r="M1" s="31"/>
      <c r="N1" s="31"/>
      <c r="O1" s="31"/>
      <c r="P1" s="31"/>
      <c r="Q1" s="31"/>
      <c r="R1" s="31"/>
      <c r="S1" s="31"/>
      <c r="T1" s="31"/>
      <c r="U1" s="31"/>
      <c r="V1" s="31"/>
      <c r="W1" s="32">
        <v>1</v>
      </c>
    </row>
    <row r="2" spans="1:25" ht="36" customHeight="1" x14ac:dyDescent="0.2">
      <c r="A2" s="130" t="s">
        <v>90</v>
      </c>
      <c r="B2" s="130"/>
      <c r="C2" s="130"/>
      <c r="D2" s="130"/>
      <c r="E2" s="130"/>
      <c r="F2" s="130"/>
      <c r="G2" s="130"/>
      <c r="H2" s="130"/>
      <c r="I2" s="130"/>
      <c r="J2" s="130"/>
      <c r="K2" s="130"/>
      <c r="L2" s="130"/>
      <c r="M2" s="130"/>
      <c r="N2" s="130"/>
      <c r="O2" s="130"/>
      <c r="P2" s="130"/>
      <c r="Q2" s="130"/>
      <c r="R2" s="130"/>
      <c r="S2" s="130"/>
      <c r="T2" s="130"/>
      <c r="U2" s="130"/>
      <c r="V2" s="130"/>
    </row>
    <row r="3" spans="1:25" ht="54.75" customHeight="1" x14ac:dyDescent="0.2">
      <c r="A3" s="130" t="s">
        <v>57</v>
      </c>
      <c r="B3" s="130"/>
      <c r="C3" s="130"/>
      <c r="D3" s="130"/>
      <c r="E3" s="130"/>
      <c r="F3" s="130"/>
      <c r="G3" s="130"/>
      <c r="H3" s="130"/>
      <c r="I3" s="130"/>
      <c r="J3" s="130"/>
      <c r="K3" s="130"/>
      <c r="L3" s="130"/>
      <c r="M3" s="130"/>
      <c r="N3" s="130"/>
      <c r="O3" s="130"/>
      <c r="P3" s="130"/>
      <c r="Q3" s="130"/>
      <c r="R3" s="130"/>
      <c r="S3" s="130"/>
      <c r="T3" s="130"/>
      <c r="U3" s="130"/>
      <c r="V3" s="130"/>
    </row>
    <row r="4" spans="1:25" ht="33.75" customHeight="1" x14ac:dyDescent="0.2">
      <c r="A4" s="130" t="s">
        <v>58</v>
      </c>
      <c r="B4" s="130"/>
      <c r="C4" s="130"/>
      <c r="D4" s="130"/>
      <c r="E4" s="130"/>
      <c r="F4" s="130"/>
      <c r="G4" s="130"/>
      <c r="H4" s="130"/>
      <c r="I4" s="130"/>
      <c r="J4" s="130"/>
      <c r="K4" s="130"/>
      <c r="L4" s="130"/>
      <c r="M4" s="130"/>
      <c r="N4" s="130"/>
      <c r="O4" s="130"/>
      <c r="P4" s="130"/>
      <c r="Q4" s="130"/>
      <c r="R4" s="130"/>
      <c r="S4" s="130"/>
      <c r="T4" s="130"/>
      <c r="U4" s="130"/>
      <c r="V4" s="130"/>
    </row>
    <row r="5" spans="1:25" ht="28.5" customHeight="1" x14ac:dyDescent="0.25">
      <c r="A5" s="131" t="s">
        <v>91</v>
      </c>
      <c r="B5" s="131"/>
      <c r="C5" s="131"/>
      <c r="D5" s="131"/>
      <c r="E5" s="131"/>
      <c r="F5" s="131"/>
      <c r="G5" s="131"/>
      <c r="H5" s="131"/>
      <c r="I5" s="131"/>
      <c r="J5" s="131"/>
      <c r="K5" s="131"/>
      <c r="L5" s="131"/>
      <c r="M5" s="131"/>
      <c r="N5" s="131"/>
      <c r="O5" s="131"/>
      <c r="P5" s="131"/>
      <c r="Q5" s="131"/>
      <c r="R5" s="131"/>
      <c r="S5" s="131"/>
      <c r="T5" s="131"/>
      <c r="U5" s="131"/>
      <c r="V5" s="131"/>
    </row>
    <row r="6" spans="1:25" ht="27.75" customHeight="1" x14ac:dyDescent="0.2">
      <c r="A6" s="134" t="s">
        <v>2</v>
      </c>
      <c r="B6" s="134" t="s">
        <v>59</v>
      </c>
      <c r="C6" s="134" t="s">
        <v>60</v>
      </c>
      <c r="D6" s="134"/>
      <c r="E6" s="134" t="s">
        <v>61</v>
      </c>
      <c r="F6" s="134"/>
      <c r="G6" s="134" t="s">
        <v>62</v>
      </c>
      <c r="H6" s="134"/>
      <c r="I6" s="134"/>
      <c r="J6" s="134"/>
      <c r="K6" s="134" t="s">
        <v>63</v>
      </c>
      <c r="L6" s="134"/>
      <c r="M6" s="134"/>
      <c r="N6" s="134" t="s">
        <v>64</v>
      </c>
      <c r="O6" s="134"/>
      <c r="P6" s="134" t="s">
        <v>65</v>
      </c>
      <c r="Q6" s="134"/>
      <c r="R6" s="135" t="s">
        <v>66</v>
      </c>
      <c r="S6" s="136"/>
      <c r="T6" s="137" t="s">
        <v>86</v>
      </c>
      <c r="U6" s="137" t="s">
        <v>87</v>
      </c>
      <c r="V6" s="134" t="s">
        <v>85</v>
      </c>
    </row>
    <row r="7" spans="1:25" s="35" customFormat="1" ht="38.25" customHeight="1" x14ac:dyDescent="0.2">
      <c r="A7" s="134"/>
      <c r="B7" s="134"/>
      <c r="C7" s="33" t="s">
        <v>67</v>
      </c>
      <c r="D7" s="33" t="s">
        <v>68</v>
      </c>
      <c r="E7" s="33" t="s">
        <v>67</v>
      </c>
      <c r="F7" s="33" t="s">
        <v>68</v>
      </c>
      <c r="G7" s="33" t="s">
        <v>69</v>
      </c>
      <c r="H7" s="33" t="s">
        <v>70</v>
      </c>
      <c r="I7" s="33" t="s">
        <v>71</v>
      </c>
      <c r="J7" s="33" t="s">
        <v>72</v>
      </c>
      <c r="K7" s="33" t="s">
        <v>73</v>
      </c>
      <c r="L7" s="33" t="s">
        <v>74</v>
      </c>
      <c r="M7" s="33" t="s">
        <v>75</v>
      </c>
      <c r="N7" s="33" t="s">
        <v>76</v>
      </c>
      <c r="O7" s="33" t="s">
        <v>77</v>
      </c>
      <c r="P7" s="33" t="s">
        <v>78</v>
      </c>
      <c r="Q7" s="33" t="s">
        <v>79</v>
      </c>
      <c r="R7" s="33" t="s">
        <v>80</v>
      </c>
      <c r="S7" s="33" t="s">
        <v>81</v>
      </c>
      <c r="T7" s="138"/>
      <c r="U7" s="138"/>
      <c r="V7" s="134"/>
      <c r="W7" s="34"/>
      <c r="X7" s="34"/>
      <c r="Y7" s="34"/>
    </row>
    <row r="8" spans="1:25" s="35" customFormat="1" ht="13.5" x14ac:dyDescent="0.25">
      <c r="A8" s="73">
        <v>1</v>
      </c>
      <c r="B8" s="76" t="s">
        <v>93</v>
      </c>
      <c r="C8" s="41">
        <v>0</v>
      </c>
      <c r="D8" s="41">
        <v>0</v>
      </c>
      <c r="E8" s="41">
        <v>1</v>
      </c>
      <c r="F8" s="41">
        <v>0</v>
      </c>
      <c r="G8" s="41">
        <v>0</v>
      </c>
      <c r="H8" s="41">
        <v>0</v>
      </c>
      <c r="I8" s="41">
        <v>0</v>
      </c>
      <c r="J8" s="41">
        <v>0</v>
      </c>
      <c r="K8" s="41">
        <v>0</v>
      </c>
      <c r="L8" s="41">
        <v>0</v>
      </c>
      <c r="M8" s="41">
        <v>0</v>
      </c>
      <c r="N8" s="41">
        <v>0</v>
      </c>
      <c r="O8" s="41">
        <v>0</v>
      </c>
      <c r="P8" s="41">
        <v>0</v>
      </c>
      <c r="Q8" s="41">
        <v>0</v>
      </c>
      <c r="R8" s="41">
        <v>0</v>
      </c>
      <c r="S8" s="41">
        <v>0</v>
      </c>
      <c r="T8" s="47">
        <v>12.273071699999999</v>
      </c>
      <c r="U8" s="42">
        <v>75.952341700000005</v>
      </c>
      <c r="V8" s="48"/>
      <c r="W8" s="34"/>
      <c r="X8" s="34"/>
      <c r="Y8" s="34"/>
    </row>
    <row r="9" spans="1:25" s="35" customFormat="1" ht="13.5" x14ac:dyDescent="0.25">
      <c r="A9" s="73">
        <v>2</v>
      </c>
      <c r="B9" s="76" t="s">
        <v>92</v>
      </c>
      <c r="C9" s="41">
        <v>0</v>
      </c>
      <c r="D9" s="41">
        <v>0</v>
      </c>
      <c r="E9" s="41">
        <v>1</v>
      </c>
      <c r="F9" s="41">
        <v>0</v>
      </c>
      <c r="G9" s="41">
        <v>0</v>
      </c>
      <c r="H9" s="41">
        <v>0</v>
      </c>
      <c r="I9" s="41">
        <v>0</v>
      </c>
      <c r="J9" s="41">
        <v>0</v>
      </c>
      <c r="K9" s="41">
        <v>0</v>
      </c>
      <c r="L9" s="41">
        <v>0</v>
      </c>
      <c r="M9" s="41">
        <v>0</v>
      </c>
      <c r="N9" s="41">
        <v>0</v>
      </c>
      <c r="O9" s="41">
        <v>0</v>
      </c>
      <c r="P9" s="41">
        <v>0</v>
      </c>
      <c r="Q9" s="41">
        <v>0</v>
      </c>
      <c r="R9" s="41">
        <v>0</v>
      </c>
      <c r="S9" s="41">
        <v>0</v>
      </c>
      <c r="T9" s="74">
        <v>12.274100000000001</v>
      </c>
      <c r="U9" s="74">
        <v>75.957038800000007</v>
      </c>
      <c r="V9" s="73"/>
      <c r="W9" s="34"/>
      <c r="X9" s="34"/>
      <c r="Y9" s="34"/>
    </row>
    <row r="10" spans="1:25" s="35" customFormat="1" ht="11.25" x14ac:dyDescent="0.2">
      <c r="A10" s="73">
        <v>3</v>
      </c>
      <c r="B10" s="77" t="s">
        <v>94</v>
      </c>
      <c r="C10" s="41">
        <v>0</v>
      </c>
      <c r="D10" s="41">
        <v>0</v>
      </c>
      <c r="E10" s="41">
        <v>2</v>
      </c>
      <c r="F10" s="41">
        <v>0</v>
      </c>
      <c r="G10" s="41">
        <v>0</v>
      </c>
      <c r="H10" s="41">
        <v>0</v>
      </c>
      <c r="I10" s="41">
        <v>0</v>
      </c>
      <c r="J10" s="41">
        <v>0</v>
      </c>
      <c r="K10" s="41">
        <v>0</v>
      </c>
      <c r="L10" s="41">
        <v>0</v>
      </c>
      <c r="M10" s="41">
        <v>0</v>
      </c>
      <c r="N10" s="41">
        <v>0</v>
      </c>
      <c r="O10" s="41">
        <v>0</v>
      </c>
      <c r="P10" s="41">
        <v>0</v>
      </c>
      <c r="Q10" s="41">
        <v>0</v>
      </c>
      <c r="R10" s="41">
        <v>0</v>
      </c>
      <c r="S10" s="41">
        <v>0</v>
      </c>
      <c r="T10" s="74">
        <v>12.260327</v>
      </c>
      <c r="U10" s="74">
        <v>75.937420000000003</v>
      </c>
      <c r="V10" s="73"/>
      <c r="W10" s="34"/>
      <c r="X10" s="34"/>
      <c r="Y10" s="34"/>
    </row>
    <row r="11" spans="1:25" s="35" customFormat="1" ht="11.25" x14ac:dyDescent="0.2">
      <c r="A11" s="78">
        <v>4</v>
      </c>
      <c r="B11" s="77" t="s">
        <v>95</v>
      </c>
      <c r="C11" s="41">
        <v>0</v>
      </c>
      <c r="D11" s="41">
        <v>0</v>
      </c>
      <c r="E11" s="41">
        <v>3</v>
      </c>
      <c r="F11" s="41">
        <v>0</v>
      </c>
      <c r="G11" s="41">
        <v>0</v>
      </c>
      <c r="H11" s="41">
        <v>0</v>
      </c>
      <c r="I11" s="41">
        <v>0</v>
      </c>
      <c r="J11" s="41">
        <v>0</v>
      </c>
      <c r="K11" s="41">
        <v>0</v>
      </c>
      <c r="L11" s="41">
        <v>0</v>
      </c>
      <c r="M11" s="41">
        <v>0</v>
      </c>
      <c r="N11" s="41">
        <v>0</v>
      </c>
      <c r="O11" s="41">
        <v>0</v>
      </c>
      <c r="P11" s="41">
        <v>0</v>
      </c>
      <c r="Q11" s="41">
        <v>0</v>
      </c>
      <c r="R11" s="41">
        <v>0</v>
      </c>
      <c r="S11" s="41">
        <v>0</v>
      </c>
      <c r="T11" s="79">
        <v>12.275581300000001</v>
      </c>
      <c r="U11" s="79">
        <v>75.934529800000007</v>
      </c>
      <c r="V11" s="78"/>
      <c r="W11" s="34"/>
      <c r="X11" s="34"/>
      <c r="Y11" s="34"/>
    </row>
    <row r="12" spans="1:25" s="35" customFormat="1" ht="11.25" x14ac:dyDescent="0.2">
      <c r="A12" s="78">
        <v>5</v>
      </c>
      <c r="B12" s="77" t="s">
        <v>96</v>
      </c>
      <c r="C12" s="41">
        <v>0</v>
      </c>
      <c r="D12" s="41">
        <v>0</v>
      </c>
      <c r="E12" s="41">
        <v>1</v>
      </c>
      <c r="F12" s="41">
        <v>0</v>
      </c>
      <c r="G12" s="41">
        <v>0</v>
      </c>
      <c r="H12" s="41">
        <v>0</v>
      </c>
      <c r="I12" s="41">
        <v>0</v>
      </c>
      <c r="J12" s="41">
        <v>0</v>
      </c>
      <c r="K12" s="41">
        <v>0</v>
      </c>
      <c r="L12" s="41">
        <v>0</v>
      </c>
      <c r="M12" s="41">
        <v>0</v>
      </c>
      <c r="N12" s="41">
        <v>0</v>
      </c>
      <c r="O12" s="41">
        <v>0</v>
      </c>
      <c r="P12" s="41">
        <v>0</v>
      </c>
      <c r="Q12" s="41">
        <v>0</v>
      </c>
      <c r="R12" s="41">
        <v>0</v>
      </c>
      <c r="S12" s="41">
        <v>0</v>
      </c>
      <c r="T12" s="79">
        <v>12.2552503</v>
      </c>
      <c r="U12" s="79">
        <v>75.926182499999996</v>
      </c>
      <c r="V12" s="78"/>
      <c r="W12" s="34"/>
      <c r="X12" s="34"/>
      <c r="Y12" s="34"/>
    </row>
    <row r="13" spans="1:25" s="39" customFormat="1" x14ac:dyDescent="0.2">
      <c r="A13" s="132" t="s">
        <v>51</v>
      </c>
      <c r="B13" s="132"/>
      <c r="C13" s="36">
        <f>SUM(C8:C12)</f>
        <v>0</v>
      </c>
      <c r="D13" s="36">
        <f>SUM(D8:D12)</f>
        <v>0</v>
      </c>
      <c r="E13" s="36">
        <f>SUM(E8:E12)</f>
        <v>8</v>
      </c>
      <c r="F13" s="36">
        <f>SUM(F8:F12)</f>
        <v>0</v>
      </c>
      <c r="G13" s="36">
        <f>SUM(G8:G12)</f>
        <v>0</v>
      </c>
      <c r="H13" s="36">
        <f>SUM(H8:H12)</f>
        <v>0</v>
      </c>
      <c r="I13" s="36">
        <f>SUM(I8:I12)</f>
        <v>0</v>
      </c>
      <c r="J13" s="36">
        <f>SUM(J8:J12)</f>
        <v>0</v>
      </c>
      <c r="K13" s="36">
        <f>SUM(K8:K12)</f>
        <v>0</v>
      </c>
      <c r="L13" s="36">
        <f>SUM(L8:L12)</f>
        <v>0</v>
      </c>
      <c r="M13" s="36">
        <f>SUM(M8:M12)</f>
        <v>0</v>
      </c>
      <c r="N13" s="36">
        <f>SUM(N8:N12)</f>
        <v>0</v>
      </c>
      <c r="O13" s="36">
        <f>SUM(O8:O12)</f>
        <v>0</v>
      </c>
      <c r="P13" s="36">
        <f>SUM(P8:P12)</f>
        <v>0</v>
      </c>
      <c r="Q13" s="36">
        <f>SUM(Q8:Q12)</f>
        <v>0</v>
      </c>
      <c r="R13" s="36">
        <f>SUM(R8:R12)</f>
        <v>0</v>
      </c>
      <c r="S13" s="36">
        <f>SUM(S8:S12)</f>
        <v>0</v>
      </c>
      <c r="T13" s="46"/>
      <c r="U13" s="36"/>
      <c r="V13" s="37"/>
      <c r="W13" s="38"/>
      <c r="X13" s="38"/>
      <c r="Y13" s="38"/>
    </row>
    <row r="14" spans="1:25" ht="24.75" customHeight="1" x14ac:dyDescent="0.2">
      <c r="A14" s="133" t="s">
        <v>82</v>
      </c>
      <c r="B14" s="133"/>
      <c r="C14" s="133"/>
      <c r="D14" s="133"/>
      <c r="E14" s="133"/>
      <c r="F14" s="133"/>
      <c r="G14" s="133"/>
      <c r="H14" s="133"/>
      <c r="I14" s="133"/>
      <c r="J14" s="133"/>
      <c r="K14" s="133"/>
      <c r="L14" s="133"/>
      <c r="M14" s="133"/>
      <c r="N14" s="133"/>
      <c r="O14" s="133"/>
      <c r="P14" s="133"/>
      <c r="Q14" s="133"/>
      <c r="R14" s="133"/>
      <c r="S14" s="133"/>
      <c r="T14" s="133"/>
      <c r="U14" s="133"/>
      <c r="V14" s="133"/>
    </row>
    <row r="16" spans="1:25" x14ac:dyDescent="0.2">
      <c r="V16" s="40"/>
    </row>
    <row r="19" spans="1:22" ht="15.75" customHeight="1" x14ac:dyDescent="0.2">
      <c r="A19" s="133" t="s">
        <v>83</v>
      </c>
      <c r="B19" s="133"/>
      <c r="C19" s="133"/>
      <c r="D19" s="133"/>
      <c r="E19" s="133"/>
      <c r="F19" s="133"/>
      <c r="G19" s="133"/>
      <c r="H19" s="133"/>
      <c r="I19" s="133"/>
      <c r="J19" s="133"/>
      <c r="K19" s="133"/>
      <c r="L19" s="133"/>
      <c r="M19" s="133"/>
      <c r="N19" s="133"/>
      <c r="O19" s="133"/>
      <c r="P19" s="133"/>
      <c r="Q19" s="133"/>
      <c r="R19" s="133"/>
      <c r="S19" s="133"/>
      <c r="T19" s="133"/>
      <c r="U19" s="133"/>
      <c r="V19" s="133"/>
    </row>
  </sheetData>
  <mergeCells count="20">
    <mergeCell ref="A13:B13"/>
    <mergeCell ref="A14:V14"/>
    <mergeCell ref="A19:V19"/>
    <mergeCell ref="K6:M6"/>
    <mergeCell ref="N6:O6"/>
    <mergeCell ref="P6:Q6"/>
    <mergeCell ref="R6:S6"/>
    <mergeCell ref="U6:U7"/>
    <mergeCell ref="V6:V7"/>
    <mergeCell ref="A6:A7"/>
    <mergeCell ref="B6:B7"/>
    <mergeCell ref="C6:D6"/>
    <mergeCell ref="E6:F6"/>
    <mergeCell ref="G6:J6"/>
    <mergeCell ref="T6:T7"/>
    <mergeCell ref="A1:B1"/>
    <mergeCell ref="A2:V2"/>
    <mergeCell ref="A3:V3"/>
    <mergeCell ref="A4:V4"/>
    <mergeCell ref="A5:V5"/>
  </mergeCells>
  <printOptions horizontalCentered="1"/>
  <pageMargins left="0" right="0" top="0" bottom="0" header="0"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Pollibetta</vt:lpstr>
      <vt:lpstr>Report</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cescom</dc:creator>
  <cp:lastModifiedBy>IIITS</cp:lastModifiedBy>
  <cp:lastPrinted>2022-09-27T14:04:33Z</cp:lastPrinted>
  <dcterms:created xsi:type="dcterms:W3CDTF">2020-06-17T10:42:25Z</dcterms:created>
  <dcterms:modified xsi:type="dcterms:W3CDTF">2022-09-27T14:04:35Z</dcterms:modified>
</cp:coreProperties>
</file>