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3020" windowHeight="10470"/>
  </bookViews>
  <sheets>
    <sheet name="LINK LINE ESTIMATE" sheetId="31" r:id="rId1"/>
    <sheet name="Sheet2" sheetId="9" r:id="rId2"/>
    <sheet name="Sheet4" sheetId="34" r:id="rId3"/>
    <sheet name="Sheet1" sheetId="35" r:id="rId4"/>
  </sheets>
  <definedNames>
    <definedName name="_xlnm.Print_Area" localSheetId="0">'LINK LINE ESTIMATE'!$A$1:$H$63</definedName>
  </definedNames>
  <calcPr calcId="144525"/>
</workbook>
</file>

<file path=xl/calcChain.xml><?xml version="1.0" encoding="utf-8"?>
<calcChain xmlns="http://schemas.openxmlformats.org/spreadsheetml/2006/main">
  <c r="A50" i="31" l="1"/>
  <c r="H19" i="31" l="1"/>
  <c r="F19" i="31"/>
  <c r="H27" i="31"/>
  <c r="H26" i="31"/>
  <c r="F26" i="31"/>
  <c r="H25" i="31"/>
  <c r="H24" i="31"/>
  <c r="F24" i="31"/>
  <c r="H23" i="31"/>
  <c r="H22" i="31"/>
  <c r="F22" i="31"/>
  <c r="F23" i="31" s="1"/>
  <c r="H21" i="31"/>
  <c r="F21" i="31"/>
  <c r="H20" i="31"/>
  <c r="F20" i="31"/>
  <c r="H18" i="31"/>
  <c r="F18" i="31"/>
  <c r="F17" i="31"/>
  <c r="H16" i="31"/>
  <c r="F16" i="31"/>
  <c r="H15" i="31"/>
  <c r="F15" i="31"/>
  <c r="H14" i="31"/>
  <c r="F14" i="31"/>
  <c r="H13" i="31"/>
  <c r="F13" i="31"/>
  <c r="H11" i="31"/>
  <c r="F11" i="31"/>
  <c r="H10" i="31"/>
  <c r="F10" i="31"/>
  <c r="H28" i="31" l="1"/>
  <c r="F33" i="31" s="1"/>
  <c r="F29" i="31" l="1"/>
  <c r="F30" i="31" s="1"/>
  <c r="F32" i="31"/>
  <c r="F35" i="31"/>
  <c r="F28" i="31" l="1"/>
  <c r="F31" i="31" l="1"/>
  <c r="F36" i="31" s="1"/>
  <c r="D45" i="31" s="1"/>
  <c r="D46" i="31" s="1"/>
</calcChain>
</file>

<file path=xl/sharedStrings.xml><?xml version="1.0" encoding="utf-8"?>
<sst xmlns="http://schemas.openxmlformats.org/spreadsheetml/2006/main" count="77" uniqueCount="61">
  <si>
    <t>CERTIFICATE:</t>
  </si>
  <si>
    <t>In this estimate following proposals have been made,</t>
  </si>
  <si>
    <t>Total</t>
  </si>
  <si>
    <t>Part : A -Extension of HT line</t>
  </si>
  <si>
    <t xml:space="preserve">Abrstract: </t>
  </si>
  <si>
    <t xml:space="preserve">                                GRAND TOTAL</t>
  </si>
  <si>
    <t>Statutory charges as per actuals(Electrical Inspectorate charges, civic body charges etc.)</t>
  </si>
  <si>
    <t>Employees cost @ 20% on total Labour charges</t>
  </si>
  <si>
    <t xml:space="preserve">Contingencies @ 2% on total Material &amp; Labour cost </t>
  </si>
  <si>
    <t>Labour charges (a) Casual</t>
  </si>
  <si>
    <t xml:space="preserve">                                               TOTAL</t>
  </si>
  <si>
    <t>Misc &amp; unforeseen</t>
  </si>
  <si>
    <t>AMOUNT</t>
  </si>
  <si>
    <t>RATE</t>
  </si>
  <si>
    <t>LABOUR CHARGES</t>
  </si>
  <si>
    <t>QTY</t>
  </si>
  <si>
    <t>UNIT</t>
  </si>
  <si>
    <t>PARTICULARS</t>
  </si>
  <si>
    <t>Sl No</t>
  </si>
  <si>
    <t>Nos</t>
  </si>
  <si>
    <t>Kms</t>
  </si>
  <si>
    <t>Guy Set</t>
  </si>
  <si>
    <t>Conductor accessories @ 3%</t>
  </si>
  <si>
    <t>No 8 Strain Insulator</t>
  </si>
  <si>
    <t>11 KV Disc insulator 45KN</t>
  </si>
  <si>
    <t>Horizontal X arm complete set</t>
  </si>
  <si>
    <t>PSC Pole 9 mtr long</t>
  </si>
  <si>
    <t>RCC Pole 9 mtr long</t>
  </si>
  <si>
    <t xml:space="preserve"> CHAMUNDESHWARI  ELECTRICITY SUPPLY CORPORATION LIMITED</t>
  </si>
  <si>
    <t>Telephone/Road guarding</t>
  </si>
  <si>
    <t>Span</t>
  </si>
  <si>
    <r>
      <t>Head loading of poles(</t>
    </r>
    <r>
      <rPr>
        <sz val="36"/>
        <color indexed="8"/>
        <rFont val="Times New Roman"/>
        <family val="1"/>
      </rPr>
      <t>for above 25 Mtrs)</t>
    </r>
  </si>
  <si>
    <t>REPORT:</t>
  </si>
  <si>
    <t>11KV Pin insulator polymaric</t>
  </si>
  <si>
    <t>1.1KV Pin insulator</t>
  </si>
  <si>
    <t xml:space="preserve">                                                                  </t>
  </si>
  <si>
    <t xml:space="preserve"> 4 PIN X arm complete set</t>
  </si>
  <si>
    <t>Service for 18%</t>
  </si>
  <si>
    <t>Transpotation on 2%ON LC</t>
  </si>
  <si>
    <t>PSC Pole8 mtr long</t>
  </si>
  <si>
    <t>Fish plate with necessary clamps ,bolts &amp;nuts</t>
  </si>
  <si>
    <t>11KV GOS 200A SB</t>
  </si>
  <si>
    <t>set</t>
  </si>
  <si>
    <t>Dp structure with 9m RCC pole</t>
  </si>
  <si>
    <t>Spiral Electrode</t>
  </si>
  <si>
    <t xml:space="preserve">Rabbit conductor </t>
  </si>
  <si>
    <t>Estimate for providing LINK LINE  from   (Nanjarayapatna  feeder)to  Chettalli Feedder   comes under CHETTALLI Section, KUSHALNAGAR Subdivision</t>
  </si>
  <si>
    <t xml:space="preserve"> © MZ Charges @45%</t>
  </si>
  <si>
    <t>(Say Rupees Five Lakh  Forty thousand two hundred and four only)</t>
  </si>
  <si>
    <t>Say</t>
  </si>
  <si>
    <t>only</t>
  </si>
  <si>
    <t>Rs 540204.71/-</t>
  </si>
  <si>
    <t>Asst Executive Engineer (Ele)</t>
  </si>
  <si>
    <t>Junior Engineer (Ele),</t>
  </si>
  <si>
    <t>Chettalli Section</t>
  </si>
  <si>
    <t>O &amp; M Sub Division, Kushalanagara.</t>
  </si>
  <si>
    <t>This Estimate amounting to Rs.540205/- Only</t>
  </si>
  <si>
    <t>● In this estimate,  estimate  is done for link line from (Nanjarayapatna  feeder)to  Chettalli Feedder   comes under CHETTALLI Section, KUSHALNAGAR Subdivision. To avoid inturuptions.</t>
  </si>
  <si>
    <t xml:space="preserve">● Single diagram of  11 kv chettalli  feeder and Nanjarayapatna  feeder skectch is eclosed.   </t>
  </si>
  <si>
    <t xml:space="preserve">  Certified that I have personally Inspected the spot and prepared this estimate in a most economical and safe way executing the work.</t>
  </si>
  <si>
    <t>Estimate No: SMP:  39                                                                                     Date:19.05.2022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</si>
</sst>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7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sz val="22"/>
      <name val="Arial"/>
      <family val="2"/>
    </font>
    <font>
      <sz val="28"/>
      <name val="Times New Roman"/>
      <family val="1"/>
    </font>
    <font>
      <sz val="28"/>
      <name val="Arial"/>
      <family val="2"/>
    </font>
    <font>
      <b/>
      <sz val="36"/>
      <name val="Times New Roman"/>
      <family val="1"/>
    </font>
    <font>
      <sz val="36"/>
      <name val="Arial"/>
      <family val="2"/>
    </font>
    <font>
      <sz val="36"/>
      <name val="Times New Roman"/>
      <family val="1"/>
    </font>
    <font>
      <sz val="36"/>
      <name val="Nudi 01 e"/>
    </font>
    <font>
      <sz val="36"/>
      <color theme="1"/>
      <name val="Times New Roman"/>
      <family val="1"/>
    </font>
    <font>
      <sz val="36"/>
      <color indexed="8"/>
      <name val="Times New Roman"/>
      <family val="1"/>
    </font>
    <font>
      <sz val="36"/>
      <color theme="1"/>
      <name val="Arial"/>
      <family val="2"/>
    </font>
    <font>
      <sz val="36"/>
      <color indexed="10"/>
      <name val="Times New Roman"/>
      <family val="1"/>
    </font>
    <font>
      <u/>
      <sz val="36"/>
      <name val="Times New Roman"/>
      <family val="1"/>
    </font>
    <font>
      <b/>
      <sz val="38"/>
      <name val="Times New Roman"/>
      <family val="1"/>
    </font>
    <font>
      <b/>
      <u/>
      <sz val="4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0" xfId="0" applyFont="1" applyFill="1" applyBorder="1"/>
    <xf numFmtId="0" fontId="8" fillId="0" borderId="4" xfId="2" applyFont="1" applyFill="1" applyBorder="1" applyAlignment="1">
      <alignment vertical="center"/>
    </xf>
    <xf numFmtId="0" fontId="8" fillId="0" borderId="4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wrapText="1"/>
    </xf>
    <xf numFmtId="2" fontId="8" fillId="0" borderId="4" xfId="3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164" fontId="8" fillId="0" borderId="4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2" fontId="10" fillId="0" borderId="4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10" fillId="0" borderId="4" xfId="1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1" fontId="6" fillId="0" borderId="0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2" fontId="13" fillId="0" borderId="4" xfId="2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8" fillId="0" borderId="4" xfId="2" applyFont="1" applyFill="1" applyBorder="1"/>
    <xf numFmtId="2" fontId="8" fillId="0" borderId="4" xfId="2" applyNumberFormat="1" applyFont="1" applyFill="1" applyBorder="1"/>
    <xf numFmtId="0" fontId="4" fillId="0" borderId="11" xfId="2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horizontal="justify" vertical="top" wrapText="1"/>
    </xf>
    <xf numFmtId="2" fontId="6" fillId="0" borderId="4" xfId="2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justify" vertical="top" wrapText="1"/>
    </xf>
    <xf numFmtId="0" fontId="8" fillId="0" borderId="0" xfId="2" applyFont="1" applyFill="1" applyBorder="1" applyAlignment="1">
      <alignment horizontal="justify" vertical="top" wrapText="1"/>
    </xf>
    <xf numFmtId="0" fontId="8" fillId="0" borderId="4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2" fontId="9" fillId="0" borderId="9" xfId="1" applyNumberFormat="1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1" fontId="8" fillId="0" borderId="0" xfId="2" applyNumberFormat="1" applyFont="1" applyFill="1" applyBorder="1" applyAlignment="1">
      <alignment horizontal="left"/>
    </xf>
    <xf numFmtId="2" fontId="8" fillId="0" borderId="0" xfId="2" applyNumberFormat="1" applyFont="1" applyFill="1" applyBorder="1" applyAlignment="1"/>
    <xf numFmtId="0" fontId="6" fillId="0" borderId="0" xfId="2" applyFont="1" applyFill="1" applyBorder="1" applyAlignment="1">
      <alignment horizontal="justify" vertical="top" wrapText="1"/>
    </xf>
    <xf numFmtId="0" fontId="8" fillId="0" borderId="0" xfId="2" applyFont="1" applyFill="1" applyBorder="1" applyAlignment="1">
      <alignment vertical="top" wrapText="1"/>
    </xf>
    <xf numFmtId="0" fontId="14" fillId="0" borderId="10" xfId="2" applyFont="1" applyFill="1" applyBorder="1" applyAlignment="1">
      <alignment horizontal="center"/>
    </xf>
    <xf numFmtId="0" fontId="14" fillId="0" borderId="7" xfId="2" applyFont="1" applyFill="1" applyBorder="1" applyAlignment="1">
      <alignment horizontal="center"/>
    </xf>
    <xf numFmtId="0" fontId="14" fillId="0" borderId="16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vertical="center"/>
    </xf>
    <xf numFmtId="0" fontId="6" fillId="0" borderId="7" xfId="2" applyFont="1" applyFill="1" applyBorder="1" applyAlignment="1">
      <alignment horizontal="center"/>
    </xf>
    <xf numFmtId="2" fontId="6" fillId="0" borderId="7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7" fillId="0" borderId="15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/>
    </xf>
    <xf numFmtId="0" fontId="16" fillId="0" borderId="7" xfId="2" applyFont="1" applyFill="1" applyBorder="1" applyAlignment="1">
      <alignment horizontal="left"/>
    </xf>
    <xf numFmtId="0" fontId="8" fillId="0" borderId="11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left" wrapText="1"/>
    </xf>
    <xf numFmtId="0" fontId="8" fillId="0" borderId="15" xfId="2" applyFont="1" applyFill="1" applyBorder="1" applyAlignment="1">
      <alignment horizontal="left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6" fillId="0" borderId="0" xfId="2" applyFont="1" applyFill="1" applyBorder="1" applyAlignment="1">
      <alignment horizontal="center" vertical="top" wrapText="1"/>
    </xf>
    <xf numFmtId="0" fontId="6" fillId="0" borderId="1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2" fontId="8" fillId="0" borderId="4" xfId="2" applyNumberFormat="1" applyFont="1" applyFill="1" applyBorder="1" applyAlignment="1"/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horizontal="justify" vertical="top" wrapText="1"/>
    </xf>
    <xf numFmtId="0" fontId="8" fillId="0" borderId="0" xfId="2" applyFont="1" applyFill="1" applyBorder="1" applyAlignment="1">
      <alignment horizontal="justify" vertical="top" wrapText="1"/>
    </xf>
    <xf numFmtId="0" fontId="8" fillId="0" borderId="1" xfId="2" applyFont="1" applyFill="1" applyBorder="1" applyAlignment="1">
      <alignment horizontal="justify" vertical="top" wrapText="1"/>
    </xf>
    <xf numFmtId="0" fontId="8" fillId="0" borderId="4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wrapText="1"/>
    </xf>
    <xf numFmtId="0" fontId="6" fillId="0" borderId="6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horizontal="left" vertical="top" wrapText="1"/>
    </xf>
    <xf numFmtId="0" fontId="8" fillId="0" borderId="6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10" fillId="0" borderId="4" xfId="1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</cellXfs>
  <cellStyles count="9">
    <cellStyle name="Comma 2" xfId="4"/>
    <cellStyle name="Comma 2 2" xfId="5"/>
    <cellStyle name="Normal" xfId="0" builtinId="0"/>
    <cellStyle name="Normal_E&amp;I Estimate" xfId="1"/>
    <cellStyle name="Normal_E&amp;I Estimate 3" xfId="2"/>
    <cellStyle name="Normal_Sheet1 2 2" xfId="3"/>
    <cellStyle name="Percent 2" xfId="6"/>
    <cellStyle name="Percent 2 2" xfId="7"/>
    <cellStyle name="Percent 3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257</xdr:row>
      <xdr:rowOff>95250</xdr:rowOff>
    </xdr:from>
    <xdr:to>
      <xdr:col>5</xdr:col>
      <xdr:colOff>400050</xdr:colOff>
      <xdr:row>257</xdr:row>
      <xdr:rowOff>95250</xdr:rowOff>
    </xdr:to>
    <xdr:sp macro="" textlink="">
      <xdr:nvSpPr>
        <xdr:cNvPr id="2" name="Line 32"/>
        <xdr:cNvSpPr>
          <a:spLocks noChangeShapeType="1"/>
        </xdr:cNvSpPr>
      </xdr:nvSpPr>
      <xdr:spPr bwMode="auto">
        <a:xfrm>
          <a:off x="14697075" y="2111216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442592</xdr:colOff>
      <xdr:row>57</xdr:row>
      <xdr:rowOff>255694</xdr:rowOff>
    </xdr:from>
    <xdr:to>
      <xdr:col>1</xdr:col>
      <xdr:colOff>4912122</xdr:colOff>
      <xdr:row>61</xdr:row>
      <xdr:rowOff>61442</xdr:rowOff>
    </xdr:to>
    <xdr:sp macro="" textlink="">
      <xdr:nvSpPr>
        <xdr:cNvPr id="4" name="WordArt 6" descr="Paper bag"/>
        <xdr:cNvSpPr>
          <a:spLocks noChangeArrowheads="1" noChangeShapeType="1" noTextEdit="1"/>
        </xdr:cNvSpPr>
      </xdr:nvSpPr>
      <xdr:spPr bwMode="auto">
        <a:xfrm>
          <a:off x="442592" y="45099394"/>
          <a:ext cx="5688730" cy="87254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Asst Executive Engineer(EL)</a:t>
          </a:r>
        </a:p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O&amp;M Sub Division,</a:t>
          </a:r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 Kushalnagara</a:t>
          </a:r>
          <a:endParaRPr lang="en-GB" sz="1800" b="1" kern="1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ysClr val="windowText" lastClr="000000"/>
            </a:solidFill>
            <a:effectLst/>
            <a:latin typeface="Times New Roman"/>
            <a:cs typeface="Times New Roman"/>
          </a:endParaRPr>
        </a:p>
      </xdr:txBody>
    </xdr:sp>
    <xdr:clientData/>
  </xdr:twoCellAnchor>
  <xdr:twoCellAnchor>
    <xdr:from>
      <xdr:col>16</xdr:col>
      <xdr:colOff>121805</xdr:colOff>
      <xdr:row>38</xdr:row>
      <xdr:rowOff>1066800</xdr:rowOff>
    </xdr:from>
    <xdr:to>
      <xdr:col>22</xdr:col>
      <xdr:colOff>495300</xdr:colOff>
      <xdr:row>40</xdr:row>
      <xdr:rowOff>114299</xdr:rowOff>
    </xdr:to>
    <xdr:sp macro="" textlink="">
      <xdr:nvSpPr>
        <xdr:cNvPr id="12" name="WordArt 6" descr="Paper bag"/>
        <xdr:cNvSpPr>
          <a:spLocks noChangeArrowheads="1" noChangeShapeType="1" noTextEdit="1"/>
        </xdr:cNvSpPr>
      </xdr:nvSpPr>
      <xdr:spPr bwMode="auto">
        <a:xfrm>
          <a:off x="25953605" y="32613600"/>
          <a:ext cx="4183495" cy="13334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GB" sz="1800" b="1" kern="10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ysClr val="windowText" lastClr="000000"/>
            </a:solidFill>
            <a:effectLst/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2021380</xdr:colOff>
      <xdr:row>59</xdr:row>
      <xdr:rowOff>35915</xdr:rowOff>
    </xdr:from>
    <xdr:to>
      <xdr:col>7</xdr:col>
      <xdr:colOff>1887682</xdr:colOff>
      <xdr:row>62</xdr:row>
      <xdr:rowOff>110703</xdr:rowOff>
    </xdr:to>
    <xdr:sp macro="" textlink="">
      <xdr:nvSpPr>
        <xdr:cNvPr id="14" name="WordArt 6" descr="Paper bag"/>
        <xdr:cNvSpPr>
          <a:spLocks noChangeArrowheads="1" noChangeShapeType="1" noTextEdit="1"/>
        </xdr:cNvSpPr>
      </xdr:nvSpPr>
      <xdr:spPr bwMode="auto">
        <a:xfrm>
          <a:off x="16527955" y="145911290"/>
          <a:ext cx="4800252" cy="84631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Junior Engineer(EL)</a:t>
          </a:r>
        </a:p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Chettalli</a:t>
          </a:r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imes New Roman"/>
              <a:cs typeface="Times New Roman"/>
            </a:rPr>
            <a:t>Section, </a:t>
          </a:r>
        </a:p>
      </xdr:txBody>
    </xdr:sp>
    <xdr:clientData/>
  </xdr:twoCellAnchor>
  <xdr:twoCellAnchor>
    <xdr:from>
      <xdr:col>1</xdr:col>
      <xdr:colOff>667615</xdr:colOff>
      <xdr:row>169</xdr:row>
      <xdr:rowOff>296138</xdr:rowOff>
    </xdr:from>
    <xdr:to>
      <xdr:col>1</xdr:col>
      <xdr:colOff>2663536</xdr:colOff>
      <xdr:row>169</xdr:row>
      <xdr:rowOff>313025</xdr:rowOff>
    </xdr:to>
    <xdr:cxnSp macro="">
      <xdr:nvCxnSpPr>
        <xdr:cNvPr id="22" name="Straight Connector 21"/>
        <xdr:cNvCxnSpPr/>
      </xdr:nvCxnSpPr>
      <xdr:spPr>
        <a:xfrm>
          <a:off x="1877290" y="181147313"/>
          <a:ext cx="1995921" cy="16887"/>
        </a:xfrm>
        <a:prstGeom prst="line">
          <a:avLst/>
        </a:prstGeom>
        <a:ln>
          <a:prstDash val="sys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129888</xdr:colOff>
      <xdr:row>165</xdr:row>
      <xdr:rowOff>66675</xdr:rowOff>
    </xdr:from>
    <xdr:to>
      <xdr:col>1</xdr:col>
      <xdr:colOff>2864429</xdr:colOff>
      <xdr:row>165</xdr:row>
      <xdr:rowOff>111702</xdr:rowOff>
    </xdr:to>
    <xdr:cxnSp macro="">
      <xdr:nvCxnSpPr>
        <xdr:cNvPr id="23" name="Straight Connector 22"/>
        <xdr:cNvCxnSpPr/>
      </xdr:nvCxnSpPr>
      <xdr:spPr>
        <a:xfrm rot="10800000">
          <a:off x="1339563" y="179546250"/>
          <a:ext cx="2734541" cy="45027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38100</xdr:colOff>
      <xdr:row>54</xdr:row>
      <xdr:rowOff>0</xdr:rowOff>
    </xdr:from>
    <xdr:to>
      <xdr:col>37</xdr:col>
      <xdr:colOff>469901</xdr:colOff>
      <xdr:row>54</xdr:row>
      <xdr:rowOff>0</xdr:rowOff>
    </xdr:to>
    <xdr:grpSp>
      <xdr:nvGrpSpPr>
        <xdr:cNvPr id="124" name="Group 123"/>
        <xdr:cNvGrpSpPr>
          <a:grpSpLocks/>
        </xdr:cNvGrpSpPr>
      </xdr:nvGrpSpPr>
      <xdr:grpSpPr bwMode="auto">
        <a:xfrm rot="5400000" flipV="1">
          <a:off x="38849301" y="45999399"/>
          <a:ext cx="0" cy="1041401"/>
          <a:chOff x="320" y="237"/>
          <a:chExt cx="65" cy="35"/>
        </a:xfrm>
      </xdr:grpSpPr>
      <xdr:sp macro="" textlink="">
        <xdr:nvSpPr>
          <xdr:cNvPr id="125" name="Rectangle 124"/>
          <xdr:cNvSpPr>
            <a:spLocks noChangeArrowheads="1"/>
          </xdr:cNvSpPr>
        </xdr:nvSpPr>
        <xdr:spPr bwMode="auto">
          <a:xfrm>
            <a:off x="320" y="237"/>
            <a:ext cx="64" cy="35"/>
          </a:xfrm>
          <a:prstGeom prst="rect">
            <a:avLst/>
          </a:prstGeom>
          <a:solidFill>
            <a:srgbClr val="FFFF00"/>
          </a:solidFill>
          <a:ln w="19050" cap="rnd">
            <a:solidFill>
              <a:srgbClr val="000000"/>
            </a:solidFill>
            <a:prstDash val="sysDot"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152400" h="50800" prst="softRound"/>
          </a:sp3d>
        </xdr:spPr>
      </xdr:sp>
      <xdr:sp macro="" textlink="">
        <xdr:nvSpPr>
          <xdr:cNvPr id="126" name="Line 12"/>
          <xdr:cNvSpPr>
            <a:spLocks noChangeShapeType="1"/>
          </xdr:cNvSpPr>
        </xdr:nvSpPr>
        <xdr:spPr bwMode="auto">
          <a:xfrm>
            <a:off x="320" y="237"/>
            <a:ext cx="65" cy="35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152400" h="50800" prst="softRound"/>
          </a:sp3d>
        </xdr:spPr>
      </xdr:sp>
      <xdr:sp macro="" textlink="">
        <xdr:nvSpPr>
          <xdr:cNvPr id="127" name="Line 13"/>
          <xdr:cNvSpPr>
            <a:spLocks noChangeShapeType="1"/>
          </xdr:cNvSpPr>
        </xdr:nvSpPr>
        <xdr:spPr bwMode="auto">
          <a:xfrm flipV="1">
            <a:off x="320" y="237"/>
            <a:ext cx="64" cy="35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152400" h="50800" prst="softRound"/>
          </a:sp3d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prstDash val="sysDot"/>
        </a:ln>
      </a:spPr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91440" tIns="45720" rIns="91440" bIns="45720" anchor="t" upright="1"/>
      <a:lstStyle>
        <a:defPPr algn="l" rtl="1">
          <a:lnSpc>
            <a:spcPts val="0"/>
          </a:lnSpc>
          <a:defRPr sz="1800" b="0" i="0" strike="noStrike">
            <a:solidFill>
              <a:srgbClr val="000000"/>
            </a:solidFill>
            <a:latin typeface="Times New Roman"/>
            <a:cs typeface="Times New Roman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91"/>
  <sheetViews>
    <sheetView tabSelected="1" view="pageBreakPreview" topLeftCell="A51" zoomScale="25" zoomScaleSheetLayoutView="25" workbookViewId="0">
      <selection activeCell="T82" sqref="T82"/>
    </sheetView>
  </sheetViews>
  <sheetFormatPr defaultColWidth="9.140625" defaultRowHeight="27" x14ac:dyDescent="0.35"/>
  <cols>
    <col min="1" max="1" width="18.140625" style="5" customWidth="1"/>
    <col min="2" max="2" width="117.7109375" style="8" customWidth="1"/>
    <col min="3" max="3" width="28" style="8" customWidth="1"/>
    <col min="4" max="4" width="23.140625" style="1" customWidth="1"/>
    <col min="5" max="5" width="32.28515625" style="5" customWidth="1"/>
    <col min="6" max="6" width="33.7109375" style="5" customWidth="1"/>
    <col min="7" max="7" width="40.28515625" style="5" customWidth="1"/>
    <col min="8" max="8" width="49.5703125" style="5" customWidth="1"/>
    <col min="9" max="9" width="6.140625" style="1" customWidth="1"/>
    <col min="10" max="12" width="9.140625" style="1" hidden="1" customWidth="1"/>
    <col min="13" max="13" width="11.5703125" style="1" bestFit="1" customWidth="1"/>
    <col min="14" max="17" width="9.140625" style="1"/>
    <col min="18" max="18" width="11.5703125" style="1" bestFit="1" customWidth="1"/>
    <col min="19" max="16384" width="9.140625" style="1"/>
  </cols>
  <sheetData>
    <row r="1" spans="1:235" s="16" customFormat="1" ht="57" customHeight="1" x14ac:dyDescent="0.55000000000000004">
      <c r="A1" s="114" t="s">
        <v>28</v>
      </c>
      <c r="B1" s="115"/>
      <c r="C1" s="115"/>
      <c r="D1" s="115"/>
      <c r="E1" s="115"/>
      <c r="F1" s="115"/>
      <c r="G1" s="115"/>
      <c r="H1" s="135"/>
    </row>
    <row r="2" spans="1:235" s="17" customFormat="1" ht="37.9" customHeight="1" x14ac:dyDescent="0.55000000000000004">
      <c r="A2" s="114" t="s">
        <v>60</v>
      </c>
      <c r="B2" s="115"/>
      <c r="C2" s="115"/>
      <c r="D2" s="115"/>
      <c r="E2" s="115"/>
      <c r="F2" s="115"/>
      <c r="G2" s="115"/>
      <c r="H2" s="135"/>
    </row>
    <row r="3" spans="1:235" s="17" customFormat="1" ht="40.9" customHeight="1" x14ac:dyDescent="0.55000000000000004">
      <c r="A3" s="136" t="s">
        <v>35</v>
      </c>
      <c r="B3" s="136"/>
      <c r="C3" s="136"/>
      <c r="D3" s="136"/>
      <c r="E3" s="136"/>
      <c r="F3" s="136"/>
      <c r="G3" s="136"/>
      <c r="H3" s="136"/>
    </row>
    <row r="4" spans="1:235" s="17" customFormat="1" ht="51" customHeight="1" x14ac:dyDescent="0.55000000000000004"/>
    <row r="5" spans="1:235" s="17" customFormat="1" ht="137.44999999999999" customHeight="1" x14ac:dyDescent="0.55000000000000004">
      <c r="A5" s="137" t="s">
        <v>46</v>
      </c>
      <c r="B5" s="138"/>
      <c r="C5" s="138"/>
      <c r="D5" s="138"/>
      <c r="E5" s="138"/>
      <c r="F5" s="138"/>
      <c r="G5" s="138"/>
      <c r="H5" s="139"/>
    </row>
    <row r="6" spans="1:235" s="17" customFormat="1" ht="59.45" customHeight="1" x14ac:dyDescent="0.65">
      <c r="A6" s="46" t="s">
        <v>3</v>
      </c>
      <c r="B6" s="18"/>
      <c r="C6" s="60"/>
      <c r="D6" s="19"/>
      <c r="E6" s="60"/>
      <c r="F6" s="60"/>
      <c r="G6" s="60"/>
      <c r="H6" s="61"/>
    </row>
    <row r="7" spans="1:235" s="17" customFormat="1" ht="59.45" customHeight="1" x14ac:dyDescent="0.55000000000000004">
      <c r="A7" s="140" t="s">
        <v>18</v>
      </c>
      <c r="B7" s="121" t="s">
        <v>17</v>
      </c>
      <c r="C7" s="121" t="s">
        <v>16</v>
      </c>
      <c r="D7" s="121" t="s">
        <v>15</v>
      </c>
      <c r="E7" s="121" t="s">
        <v>13</v>
      </c>
      <c r="F7" s="121" t="s">
        <v>12</v>
      </c>
      <c r="G7" s="121" t="s">
        <v>14</v>
      </c>
      <c r="H7" s="122"/>
      <c r="I7" s="20"/>
      <c r="J7" s="21"/>
      <c r="K7" s="20"/>
      <c r="L7" s="22"/>
      <c r="M7" s="21"/>
      <c r="N7" s="20"/>
      <c r="O7" s="21"/>
      <c r="P7" s="21"/>
      <c r="Q7" s="20"/>
      <c r="R7" s="21"/>
      <c r="S7" s="20"/>
      <c r="T7" s="22"/>
      <c r="U7" s="21"/>
      <c r="V7" s="20"/>
      <c r="W7" s="21"/>
      <c r="X7" s="21"/>
      <c r="Y7" s="20"/>
      <c r="Z7" s="21"/>
      <c r="AA7" s="20"/>
      <c r="AB7" s="22"/>
      <c r="AC7" s="21"/>
      <c r="AD7" s="20"/>
      <c r="AE7" s="21"/>
      <c r="AF7" s="21"/>
      <c r="AG7" s="20"/>
      <c r="AH7" s="21"/>
      <c r="AI7" s="20"/>
      <c r="AJ7" s="22"/>
      <c r="AK7" s="21"/>
      <c r="AL7" s="20"/>
      <c r="AM7" s="21"/>
      <c r="AN7" s="21"/>
      <c r="AO7" s="20"/>
      <c r="AP7" s="21"/>
      <c r="AQ7" s="20"/>
      <c r="AR7" s="22"/>
      <c r="AS7" s="21"/>
      <c r="AT7" s="20"/>
      <c r="AU7" s="21"/>
      <c r="AV7" s="21"/>
      <c r="AW7" s="20"/>
      <c r="AX7" s="21"/>
      <c r="AY7" s="20"/>
      <c r="AZ7" s="22"/>
      <c r="BA7" s="21"/>
      <c r="BB7" s="20"/>
      <c r="BC7" s="21"/>
      <c r="BD7" s="21"/>
      <c r="BE7" s="20"/>
      <c r="BF7" s="21"/>
      <c r="BG7" s="20"/>
      <c r="BH7" s="22"/>
      <c r="BI7" s="21"/>
      <c r="BJ7" s="20"/>
      <c r="BK7" s="21"/>
      <c r="BL7" s="21"/>
      <c r="BM7" s="20"/>
      <c r="BN7" s="21"/>
      <c r="BO7" s="20"/>
      <c r="BP7" s="22"/>
      <c r="BQ7" s="21"/>
      <c r="BR7" s="20"/>
      <c r="BS7" s="21"/>
      <c r="BT7" s="21"/>
      <c r="BU7" s="20"/>
      <c r="BV7" s="21"/>
      <c r="BW7" s="20"/>
      <c r="BX7" s="22"/>
      <c r="BY7" s="21"/>
      <c r="BZ7" s="20"/>
      <c r="CA7" s="21"/>
      <c r="CB7" s="21"/>
      <c r="CC7" s="20"/>
      <c r="CD7" s="21"/>
      <c r="CE7" s="20"/>
      <c r="CF7" s="22"/>
      <c r="CG7" s="21"/>
      <c r="CH7" s="20"/>
      <c r="CI7" s="21"/>
      <c r="CJ7" s="21"/>
      <c r="CK7" s="20"/>
      <c r="CL7" s="21"/>
      <c r="CM7" s="20"/>
      <c r="CN7" s="22"/>
      <c r="CO7" s="21"/>
      <c r="CP7" s="20"/>
      <c r="CQ7" s="21"/>
      <c r="CR7" s="21"/>
      <c r="CS7" s="20"/>
      <c r="CT7" s="21"/>
      <c r="CU7" s="20"/>
      <c r="CV7" s="22"/>
      <c r="CW7" s="21"/>
      <c r="CX7" s="20"/>
      <c r="CY7" s="21"/>
      <c r="CZ7" s="21"/>
      <c r="DA7" s="20"/>
      <c r="DB7" s="21"/>
      <c r="DC7" s="20"/>
      <c r="DD7" s="22"/>
      <c r="DE7" s="21"/>
      <c r="DF7" s="20"/>
      <c r="DG7" s="21"/>
      <c r="DH7" s="21"/>
      <c r="DI7" s="20"/>
      <c r="DJ7" s="21"/>
      <c r="DK7" s="20"/>
      <c r="DL7" s="22"/>
      <c r="DM7" s="21"/>
      <c r="DN7" s="20"/>
      <c r="DO7" s="21"/>
      <c r="DP7" s="21"/>
      <c r="DQ7" s="20"/>
      <c r="DR7" s="21"/>
      <c r="DS7" s="20"/>
      <c r="DT7" s="22"/>
      <c r="DU7" s="21"/>
      <c r="DV7" s="20"/>
      <c r="DW7" s="21"/>
      <c r="DX7" s="21"/>
      <c r="DY7" s="20"/>
      <c r="DZ7" s="21"/>
      <c r="EA7" s="20"/>
      <c r="EB7" s="22"/>
      <c r="EC7" s="21"/>
      <c r="ED7" s="20"/>
      <c r="EE7" s="21"/>
      <c r="EF7" s="21"/>
      <c r="EG7" s="20"/>
      <c r="EH7" s="21"/>
      <c r="EI7" s="20"/>
      <c r="EJ7" s="22"/>
      <c r="EK7" s="21"/>
      <c r="EL7" s="20"/>
      <c r="EM7" s="21"/>
      <c r="EN7" s="21"/>
      <c r="EO7" s="20"/>
      <c r="EP7" s="21"/>
      <c r="EQ7" s="20"/>
      <c r="ER7" s="22"/>
      <c r="ES7" s="21"/>
      <c r="ET7" s="20"/>
      <c r="EU7" s="21"/>
      <c r="EV7" s="21"/>
      <c r="EW7" s="20"/>
      <c r="EX7" s="21"/>
      <c r="EY7" s="20"/>
      <c r="EZ7" s="22"/>
      <c r="FA7" s="21"/>
      <c r="FB7" s="20"/>
      <c r="FC7" s="21"/>
      <c r="FD7" s="21"/>
      <c r="FE7" s="20"/>
      <c r="FF7" s="21"/>
      <c r="FG7" s="20"/>
      <c r="FH7" s="22"/>
      <c r="FI7" s="21"/>
      <c r="FJ7" s="20"/>
      <c r="FK7" s="21"/>
      <c r="FL7" s="21"/>
      <c r="FM7" s="20"/>
      <c r="FN7" s="21"/>
      <c r="FO7" s="20"/>
      <c r="FP7" s="22"/>
      <c r="FQ7" s="21"/>
      <c r="FR7" s="20"/>
      <c r="FS7" s="21"/>
      <c r="FT7" s="21"/>
      <c r="FU7" s="20"/>
      <c r="FV7" s="21"/>
      <c r="FW7" s="20"/>
      <c r="FX7" s="22"/>
      <c r="FY7" s="21"/>
      <c r="FZ7" s="20"/>
      <c r="GA7" s="21"/>
      <c r="GB7" s="21"/>
      <c r="GC7" s="20"/>
      <c r="GD7" s="21"/>
      <c r="GE7" s="20"/>
      <c r="GF7" s="22"/>
      <c r="GG7" s="21"/>
      <c r="GH7" s="20"/>
      <c r="GI7" s="21"/>
      <c r="GJ7" s="21"/>
      <c r="GK7" s="20"/>
      <c r="GL7" s="21"/>
      <c r="GM7" s="20"/>
      <c r="GN7" s="22"/>
      <c r="GO7" s="21"/>
      <c r="GP7" s="20"/>
      <c r="GQ7" s="21"/>
      <c r="GR7" s="21"/>
      <c r="GS7" s="20"/>
      <c r="GT7" s="21"/>
      <c r="GU7" s="20"/>
      <c r="GV7" s="22"/>
      <c r="GW7" s="21"/>
      <c r="GX7" s="20"/>
      <c r="GY7" s="21"/>
      <c r="GZ7" s="21"/>
      <c r="HA7" s="20"/>
      <c r="HB7" s="21"/>
      <c r="HC7" s="20"/>
      <c r="HD7" s="22"/>
      <c r="HE7" s="21"/>
      <c r="HF7" s="20"/>
      <c r="HG7" s="21"/>
      <c r="HH7" s="21"/>
      <c r="HI7" s="20"/>
      <c r="HJ7" s="21"/>
      <c r="HK7" s="20"/>
      <c r="HL7" s="22"/>
      <c r="HM7" s="21"/>
      <c r="HN7" s="20"/>
      <c r="HO7" s="21"/>
      <c r="HP7" s="21"/>
      <c r="HQ7" s="20"/>
      <c r="HR7" s="21"/>
      <c r="HS7" s="20"/>
      <c r="HT7" s="22"/>
      <c r="HU7" s="21"/>
      <c r="HV7" s="20"/>
      <c r="HW7" s="21"/>
      <c r="HX7" s="21"/>
      <c r="HY7" s="20"/>
      <c r="HZ7" s="21"/>
      <c r="IA7" s="20"/>
    </row>
    <row r="8" spans="1:235" s="17" customFormat="1" ht="40.9" customHeight="1" x14ac:dyDescent="0.55000000000000004">
      <c r="A8" s="140"/>
      <c r="B8" s="121"/>
      <c r="C8" s="121"/>
      <c r="D8" s="121"/>
      <c r="E8" s="121"/>
      <c r="F8" s="121"/>
      <c r="G8" s="60" t="s">
        <v>13</v>
      </c>
      <c r="H8" s="61" t="s">
        <v>12</v>
      </c>
      <c r="I8" s="20"/>
      <c r="J8" s="21"/>
      <c r="K8" s="20"/>
      <c r="L8" s="22"/>
      <c r="M8" s="21"/>
      <c r="N8" s="20"/>
      <c r="O8" s="21"/>
      <c r="P8" s="21"/>
      <c r="Q8" s="20"/>
      <c r="R8" s="21"/>
      <c r="S8" s="20"/>
      <c r="T8" s="22"/>
      <c r="U8" s="21"/>
      <c r="V8" s="20"/>
      <c r="W8" s="21"/>
      <c r="X8" s="21"/>
      <c r="Y8" s="20"/>
      <c r="Z8" s="21"/>
      <c r="AA8" s="20"/>
      <c r="AB8" s="22"/>
      <c r="AC8" s="21"/>
      <c r="AD8" s="20"/>
      <c r="AE8" s="21"/>
      <c r="AF8" s="21"/>
      <c r="AG8" s="20"/>
      <c r="AH8" s="21"/>
      <c r="AI8" s="20"/>
      <c r="AJ8" s="22"/>
      <c r="AK8" s="21"/>
      <c r="AL8" s="20"/>
      <c r="AM8" s="21"/>
      <c r="AN8" s="21"/>
      <c r="AO8" s="20"/>
      <c r="AP8" s="21"/>
      <c r="AQ8" s="20"/>
      <c r="AR8" s="22"/>
      <c r="AS8" s="21"/>
      <c r="AT8" s="20"/>
      <c r="AU8" s="21"/>
      <c r="AV8" s="21"/>
      <c r="AW8" s="20"/>
      <c r="AX8" s="21"/>
      <c r="AY8" s="20"/>
      <c r="AZ8" s="22"/>
      <c r="BA8" s="21"/>
      <c r="BB8" s="20"/>
      <c r="BC8" s="21"/>
      <c r="BD8" s="21"/>
      <c r="BE8" s="20"/>
      <c r="BF8" s="21"/>
      <c r="BG8" s="20"/>
      <c r="BH8" s="22"/>
      <c r="BI8" s="21"/>
      <c r="BJ8" s="20"/>
      <c r="BK8" s="21"/>
      <c r="BL8" s="21"/>
      <c r="BM8" s="20"/>
      <c r="BN8" s="21"/>
      <c r="BO8" s="20"/>
      <c r="BP8" s="22"/>
      <c r="BQ8" s="21"/>
      <c r="BR8" s="20"/>
      <c r="BS8" s="21"/>
      <c r="BT8" s="21"/>
      <c r="BU8" s="20"/>
      <c r="BV8" s="21"/>
      <c r="BW8" s="20"/>
      <c r="BX8" s="22"/>
      <c r="BY8" s="21"/>
      <c r="BZ8" s="20"/>
      <c r="CA8" s="21"/>
      <c r="CB8" s="21"/>
      <c r="CC8" s="20"/>
      <c r="CD8" s="21"/>
      <c r="CE8" s="20"/>
      <c r="CF8" s="22"/>
      <c r="CG8" s="21"/>
      <c r="CH8" s="20"/>
      <c r="CI8" s="21"/>
      <c r="CJ8" s="21"/>
      <c r="CK8" s="20"/>
      <c r="CL8" s="21"/>
      <c r="CM8" s="20"/>
      <c r="CN8" s="22"/>
      <c r="CO8" s="21"/>
      <c r="CP8" s="20"/>
      <c r="CQ8" s="21"/>
      <c r="CR8" s="21"/>
      <c r="CS8" s="20"/>
      <c r="CT8" s="21"/>
      <c r="CU8" s="20"/>
      <c r="CV8" s="22"/>
      <c r="CW8" s="21"/>
      <c r="CX8" s="20"/>
      <c r="CY8" s="21"/>
      <c r="CZ8" s="21"/>
      <c r="DA8" s="20"/>
      <c r="DB8" s="21"/>
      <c r="DC8" s="20"/>
      <c r="DD8" s="22"/>
      <c r="DE8" s="21"/>
      <c r="DF8" s="20"/>
      <c r="DG8" s="21"/>
      <c r="DH8" s="21"/>
      <c r="DI8" s="20"/>
      <c r="DJ8" s="21"/>
      <c r="DK8" s="20"/>
      <c r="DL8" s="22"/>
      <c r="DM8" s="21"/>
      <c r="DN8" s="20"/>
      <c r="DO8" s="21"/>
      <c r="DP8" s="21"/>
      <c r="DQ8" s="20"/>
      <c r="DR8" s="21"/>
      <c r="DS8" s="20"/>
      <c r="DT8" s="22"/>
      <c r="DU8" s="21"/>
      <c r="DV8" s="20"/>
      <c r="DW8" s="21"/>
      <c r="DX8" s="21"/>
      <c r="DY8" s="20"/>
      <c r="DZ8" s="21"/>
      <c r="EA8" s="20"/>
      <c r="EB8" s="22"/>
      <c r="EC8" s="21"/>
      <c r="ED8" s="20"/>
      <c r="EE8" s="21"/>
      <c r="EF8" s="21"/>
      <c r="EG8" s="20"/>
      <c r="EH8" s="21"/>
      <c r="EI8" s="20"/>
      <c r="EJ8" s="22"/>
      <c r="EK8" s="21"/>
      <c r="EL8" s="20"/>
      <c r="EM8" s="21"/>
      <c r="EN8" s="21"/>
      <c r="EO8" s="20"/>
      <c r="EP8" s="21"/>
      <c r="EQ8" s="20"/>
      <c r="ER8" s="22"/>
      <c r="ES8" s="21"/>
      <c r="ET8" s="20"/>
      <c r="EU8" s="21"/>
      <c r="EV8" s="21"/>
      <c r="EW8" s="20"/>
      <c r="EX8" s="21"/>
      <c r="EY8" s="20"/>
      <c r="EZ8" s="22"/>
      <c r="FA8" s="21"/>
      <c r="FB8" s="20"/>
      <c r="FC8" s="21"/>
      <c r="FD8" s="21"/>
      <c r="FE8" s="20"/>
      <c r="FF8" s="21"/>
      <c r="FG8" s="20"/>
      <c r="FH8" s="22"/>
      <c r="FI8" s="21"/>
      <c r="FJ8" s="20"/>
      <c r="FK8" s="21"/>
      <c r="FL8" s="21"/>
      <c r="FM8" s="20"/>
      <c r="FN8" s="21"/>
      <c r="FO8" s="20"/>
      <c r="FP8" s="22"/>
      <c r="FQ8" s="21"/>
      <c r="FR8" s="20"/>
      <c r="FS8" s="21"/>
      <c r="FT8" s="21"/>
      <c r="FU8" s="20"/>
      <c r="FV8" s="21"/>
      <c r="FW8" s="20"/>
      <c r="FX8" s="22"/>
      <c r="FY8" s="21"/>
      <c r="FZ8" s="20"/>
      <c r="GA8" s="21"/>
      <c r="GB8" s="21"/>
      <c r="GC8" s="20"/>
      <c r="GD8" s="21"/>
      <c r="GE8" s="20"/>
      <c r="GF8" s="22"/>
      <c r="GG8" s="21"/>
      <c r="GH8" s="20"/>
      <c r="GI8" s="21"/>
      <c r="GJ8" s="21"/>
      <c r="GK8" s="20"/>
      <c r="GL8" s="21"/>
      <c r="GM8" s="20"/>
      <c r="GN8" s="22"/>
      <c r="GO8" s="21"/>
      <c r="GP8" s="20"/>
      <c r="GQ8" s="21"/>
      <c r="GR8" s="21"/>
      <c r="GS8" s="20"/>
      <c r="GT8" s="21"/>
      <c r="GU8" s="20"/>
      <c r="GV8" s="22"/>
      <c r="GW8" s="21"/>
      <c r="GX8" s="20"/>
      <c r="GY8" s="21"/>
      <c r="GZ8" s="21"/>
      <c r="HA8" s="20"/>
      <c r="HB8" s="21"/>
      <c r="HC8" s="20"/>
      <c r="HD8" s="22"/>
      <c r="HE8" s="21"/>
      <c r="HF8" s="20"/>
      <c r="HG8" s="21"/>
      <c r="HH8" s="21"/>
      <c r="HI8" s="20"/>
      <c r="HJ8" s="21"/>
      <c r="HK8" s="20"/>
      <c r="HL8" s="22"/>
      <c r="HM8" s="21"/>
      <c r="HN8" s="20"/>
      <c r="HO8" s="21"/>
      <c r="HP8" s="21"/>
      <c r="HQ8" s="20"/>
      <c r="HR8" s="21"/>
      <c r="HS8" s="20"/>
      <c r="HT8" s="22"/>
      <c r="HU8" s="21"/>
      <c r="HV8" s="20"/>
      <c r="HW8" s="21"/>
      <c r="HX8" s="21"/>
      <c r="HY8" s="20"/>
      <c r="HZ8" s="21"/>
      <c r="IA8" s="20"/>
    </row>
    <row r="9" spans="1:235" s="17" customFormat="1" ht="40.9" customHeight="1" x14ac:dyDescent="0.55000000000000004">
      <c r="A9" s="65">
        <v>1</v>
      </c>
      <c r="B9" s="46" t="s">
        <v>43</v>
      </c>
      <c r="C9" s="60" t="s">
        <v>19</v>
      </c>
      <c r="D9" s="60">
        <v>1</v>
      </c>
      <c r="E9" s="60">
        <v>21369</v>
      </c>
      <c r="F9" s="60">
        <v>21369</v>
      </c>
      <c r="G9" s="60">
        <v>4114</v>
      </c>
      <c r="H9" s="61">
        <v>4114</v>
      </c>
      <c r="I9" s="20"/>
      <c r="J9" s="21"/>
      <c r="K9" s="20"/>
      <c r="L9" s="22"/>
      <c r="M9" s="21"/>
      <c r="N9" s="20"/>
      <c r="O9" s="21"/>
      <c r="P9" s="21"/>
      <c r="Q9" s="20"/>
      <c r="R9" s="21"/>
      <c r="S9" s="20"/>
      <c r="T9" s="22"/>
      <c r="U9" s="21"/>
      <c r="V9" s="20"/>
      <c r="W9" s="21"/>
      <c r="X9" s="21"/>
      <c r="Y9" s="20"/>
      <c r="Z9" s="21"/>
      <c r="AA9" s="20"/>
      <c r="AB9" s="22"/>
      <c r="AC9" s="21"/>
      <c r="AD9" s="20"/>
      <c r="AE9" s="21"/>
      <c r="AF9" s="21"/>
      <c r="AG9" s="20"/>
      <c r="AH9" s="21"/>
      <c r="AI9" s="20"/>
      <c r="AJ9" s="22"/>
      <c r="AK9" s="21"/>
      <c r="AL9" s="20"/>
      <c r="AM9" s="21"/>
      <c r="AN9" s="21"/>
      <c r="AO9" s="20"/>
      <c r="AP9" s="21"/>
      <c r="AQ9" s="20"/>
      <c r="AR9" s="22"/>
      <c r="AS9" s="21"/>
      <c r="AT9" s="20"/>
      <c r="AU9" s="21"/>
      <c r="AV9" s="21"/>
      <c r="AW9" s="20"/>
      <c r="AX9" s="21"/>
      <c r="AY9" s="20"/>
      <c r="AZ9" s="22"/>
      <c r="BA9" s="21"/>
      <c r="BB9" s="20"/>
      <c r="BC9" s="21"/>
      <c r="BD9" s="21"/>
      <c r="BE9" s="20"/>
      <c r="BF9" s="21"/>
      <c r="BG9" s="20"/>
      <c r="BH9" s="22"/>
      <c r="BI9" s="21"/>
      <c r="BJ9" s="20"/>
      <c r="BK9" s="21"/>
      <c r="BL9" s="21"/>
      <c r="BM9" s="20"/>
      <c r="BN9" s="21"/>
      <c r="BO9" s="20"/>
      <c r="BP9" s="22"/>
      <c r="BQ9" s="21"/>
      <c r="BR9" s="20"/>
      <c r="BS9" s="21"/>
      <c r="BT9" s="21"/>
      <c r="BU9" s="20"/>
      <c r="BV9" s="21"/>
      <c r="BW9" s="20"/>
      <c r="BX9" s="22"/>
      <c r="BY9" s="21"/>
      <c r="BZ9" s="20"/>
      <c r="CA9" s="21"/>
      <c r="CB9" s="21"/>
      <c r="CC9" s="20"/>
      <c r="CD9" s="21"/>
      <c r="CE9" s="20"/>
      <c r="CF9" s="22"/>
      <c r="CG9" s="21"/>
      <c r="CH9" s="20"/>
      <c r="CI9" s="21"/>
      <c r="CJ9" s="21"/>
      <c r="CK9" s="20"/>
      <c r="CL9" s="21"/>
      <c r="CM9" s="20"/>
      <c r="CN9" s="22"/>
      <c r="CO9" s="21"/>
      <c r="CP9" s="20"/>
      <c r="CQ9" s="21"/>
      <c r="CR9" s="21"/>
      <c r="CS9" s="20"/>
      <c r="CT9" s="21"/>
      <c r="CU9" s="20"/>
      <c r="CV9" s="22"/>
      <c r="CW9" s="21"/>
      <c r="CX9" s="20"/>
      <c r="CY9" s="21"/>
      <c r="CZ9" s="21"/>
      <c r="DA9" s="20"/>
      <c r="DB9" s="21"/>
      <c r="DC9" s="20"/>
      <c r="DD9" s="22"/>
      <c r="DE9" s="21"/>
      <c r="DF9" s="20"/>
      <c r="DG9" s="21"/>
      <c r="DH9" s="21"/>
      <c r="DI9" s="20"/>
      <c r="DJ9" s="21"/>
      <c r="DK9" s="20"/>
      <c r="DL9" s="22"/>
      <c r="DM9" s="21"/>
      <c r="DN9" s="20"/>
      <c r="DO9" s="21"/>
      <c r="DP9" s="21"/>
      <c r="DQ9" s="20"/>
      <c r="DR9" s="21"/>
      <c r="DS9" s="20"/>
      <c r="DT9" s="22"/>
      <c r="DU9" s="21"/>
      <c r="DV9" s="20"/>
      <c r="DW9" s="21"/>
      <c r="DX9" s="21"/>
      <c r="DY9" s="20"/>
      <c r="DZ9" s="21"/>
      <c r="EA9" s="20"/>
      <c r="EB9" s="22"/>
      <c r="EC9" s="21"/>
      <c r="ED9" s="20"/>
      <c r="EE9" s="21"/>
      <c r="EF9" s="21"/>
      <c r="EG9" s="20"/>
      <c r="EH9" s="21"/>
      <c r="EI9" s="20"/>
      <c r="EJ9" s="22"/>
      <c r="EK9" s="21"/>
      <c r="EL9" s="20"/>
      <c r="EM9" s="21"/>
      <c r="EN9" s="21"/>
      <c r="EO9" s="20"/>
      <c r="EP9" s="21"/>
      <c r="EQ9" s="20"/>
      <c r="ER9" s="22"/>
      <c r="ES9" s="21"/>
      <c r="ET9" s="20"/>
      <c r="EU9" s="21"/>
      <c r="EV9" s="21"/>
      <c r="EW9" s="20"/>
      <c r="EX9" s="21"/>
      <c r="EY9" s="20"/>
      <c r="EZ9" s="22"/>
      <c r="FA9" s="21"/>
      <c r="FB9" s="20"/>
      <c r="FC9" s="21"/>
      <c r="FD9" s="21"/>
      <c r="FE9" s="20"/>
      <c r="FF9" s="21"/>
      <c r="FG9" s="20"/>
      <c r="FH9" s="22"/>
      <c r="FI9" s="21"/>
      <c r="FJ9" s="20"/>
      <c r="FK9" s="21"/>
      <c r="FL9" s="21"/>
      <c r="FM9" s="20"/>
      <c r="FN9" s="21"/>
      <c r="FO9" s="20"/>
      <c r="FP9" s="22"/>
      <c r="FQ9" s="21"/>
      <c r="FR9" s="20"/>
      <c r="FS9" s="21"/>
      <c r="FT9" s="21"/>
      <c r="FU9" s="20"/>
      <c r="FV9" s="21"/>
      <c r="FW9" s="20"/>
      <c r="FX9" s="22"/>
      <c r="FY9" s="21"/>
      <c r="FZ9" s="20"/>
      <c r="GA9" s="21"/>
      <c r="GB9" s="21"/>
      <c r="GC9" s="20"/>
      <c r="GD9" s="21"/>
      <c r="GE9" s="20"/>
      <c r="GF9" s="22"/>
      <c r="GG9" s="21"/>
      <c r="GH9" s="20"/>
      <c r="GI9" s="21"/>
      <c r="GJ9" s="21"/>
      <c r="GK9" s="20"/>
      <c r="GL9" s="21"/>
      <c r="GM9" s="20"/>
      <c r="GN9" s="22"/>
      <c r="GO9" s="21"/>
      <c r="GP9" s="20"/>
      <c r="GQ9" s="21"/>
      <c r="GR9" s="21"/>
      <c r="GS9" s="20"/>
      <c r="GT9" s="21"/>
      <c r="GU9" s="20"/>
      <c r="GV9" s="22"/>
      <c r="GW9" s="21"/>
      <c r="GX9" s="20"/>
      <c r="GY9" s="21"/>
      <c r="GZ9" s="21"/>
      <c r="HA9" s="20"/>
      <c r="HB9" s="21"/>
      <c r="HC9" s="20"/>
      <c r="HD9" s="22"/>
      <c r="HE9" s="21"/>
      <c r="HF9" s="20"/>
      <c r="HG9" s="21"/>
      <c r="HH9" s="21"/>
      <c r="HI9" s="20"/>
      <c r="HJ9" s="21"/>
      <c r="HK9" s="20"/>
      <c r="HL9" s="22"/>
      <c r="HM9" s="21"/>
      <c r="HN9" s="20"/>
      <c r="HO9" s="21"/>
      <c r="HP9" s="21"/>
      <c r="HQ9" s="20"/>
      <c r="HR9" s="21"/>
      <c r="HS9" s="20"/>
      <c r="HT9" s="22"/>
      <c r="HU9" s="21"/>
      <c r="HV9" s="20"/>
      <c r="HW9" s="21"/>
      <c r="HX9" s="21"/>
      <c r="HY9" s="20"/>
      <c r="HZ9" s="21"/>
      <c r="IA9" s="20"/>
    </row>
    <row r="10" spans="1:235" s="25" customFormat="1" ht="58.15" customHeight="1" x14ac:dyDescent="0.55000000000000004">
      <c r="A10" s="65">
        <v>2</v>
      </c>
      <c r="B10" s="23" t="s">
        <v>27</v>
      </c>
      <c r="C10" s="65" t="s">
        <v>19</v>
      </c>
      <c r="D10" s="65">
        <v>4</v>
      </c>
      <c r="E10" s="63">
        <v>7153</v>
      </c>
      <c r="F10" s="63">
        <f t="shared" ref="F10:F22" si="0">D10*E10</f>
        <v>28612</v>
      </c>
      <c r="G10" s="24">
        <v>1341</v>
      </c>
      <c r="H10" s="64">
        <f t="shared" ref="H10:H27" si="1">D10*G10</f>
        <v>5364</v>
      </c>
    </row>
    <row r="11" spans="1:235" s="25" customFormat="1" ht="58.15" customHeight="1" x14ac:dyDescent="0.55000000000000004">
      <c r="A11" s="67">
        <v>3</v>
      </c>
      <c r="B11" s="23" t="s">
        <v>26</v>
      </c>
      <c r="C11" s="65" t="s">
        <v>19</v>
      </c>
      <c r="D11" s="65">
        <v>11</v>
      </c>
      <c r="E11" s="63">
        <v>4276</v>
      </c>
      <c r="F11" s="63">
        <f t="shared" si="0"/>
        <v>47036</v>
      </c>
      <c r="G11" s="24">
        <v>1341</v>
      </c>
      <c r="H11" s="64">
        <f t="shared" si="1"/>
        <v>14751</v>
      </c>
    </row>
    <row r="12" spans="1:235" s="25" customFormat="1" ht="58.15" customHeight="1" x14ac:dyDescent="0.55000000000000004">
      <c r="A12" s="67">
        <v>4</v>
      </c>
      <c r="B12" s="23" t="s">
        <v>39</v>
      </c>
      <c r="C12" s="65" t="s">
        <v>19</v>
      </c>
      <c r="D12" s="65">
        <v>5</v>
      </c>
      <c r="E12" s="63">
        <v>3578</v>
      </c>
      <c r="F12" s="63">
        <v>10734</v>
      </c>
      <c r="G12" s="24">
        <v>1072</v>
      </c>
      <c r="H12" s="64">
        <v>3216</v>
      </c>
    </row>
    <row r="13" spans="1:235" s="25" customFormat="1" ht="58.15" customHeight="1" x14ac:dyDescent="0.55000000000000004">
      <c r="A13" s="67">
        <v>5</v>
      </c>
      <c r="B13" s="23" t="s">
        <v>36</v>
      </c>
      <c r="C13" s="65" t="s">
        <v>19</v>
      </c>
      <c r="D13" s="65">
        <v>10</v>
      </c>
      <c r="E13" s="63">
        <v>442</v>
      </c>
      <c r="F13" s="63">
        <f t="shared" si="0"/>
        <v>4420</v>
      </c>
      <c r="G13" s="24">
        <v>122</v>
      </c>
      <c r="H13" s="64">
        <f t="shared" si="1"/>
        <v>1220</v>
      </c>
      <c r="R13" s="25">
        <v>10</v>
      </c>
    </row>
    <row r="14" spans="1:235" s="25" customFormat="1" ht="58.15" customHeight="1" x14ac:dyDescent="0.55000000000000004">
      <c r="A14" s="67">
        <v>6</v>
      </c>
      <c r="B14" s="23" t="s">
        <v>25</v>
      </c>
      <c r="C14" s="65" t="s">
        <v>19</v>
      </c>
      <c r="D14" s="65">
        <v>29</v>
      </c>
      <c r="E14" s="63">
        <v>668</v>
      </c>
      <c r="F14" s="63">
        <f t="shared" si="0"/>
        <v>19372</v>
      </c>
      <c r="G14" s="24">
        <v>122</v>
      </c>
      <c r="H14" s="64">
        <f t="shared" si="1"/>
        <v>3538</v>
      </c>
    </row>
    <row r="15" spans="1:235" s="25" customFormat="1" ht="58.15" customHeight="1" x14ac:dyDescent="0.55000000000000004">
      <c r="A15" s="67">
        <v>7</v>
      </c>
      <c r="B15" s="23" t="s">
        <v>24</v>
      </c>
      <c r="C15" s="65" t="s">
        <v>19</v>
      </c>
      <c r="D15" s="65">
        <v>30</v>
      </c>
      <c r="E15" s="63">
        <v>470</v>
      </c>
      <c r="F15" s="63">
        <f t="shared" si="0"/>
        <v>14100</v>
      </c>
      <c r="G15" s="24">
        <v>0</v>
      </c>
      <c r="H15" s="64">
        <f t="shared" si="1"/>
        <v>0</v>
      </c>
    </row>
    <row r="16" spans="1:235" s="25" customFormat="1" ht="58.15" customHeight="1" x14ac:dyDescent="0.55000000000000004">
      <c r="A16" s="67">
        <v>8</v>
      </c>
      <c r="B16" s="23" t="s">
        <v>33</v>
      </c>
      <c r="C16" s="65" t="s">
        <v>19</v>
      </c>
      <c r="D16" s="65">
        <v>75</v>
      </c>
      <c r="E16" s="63">
        <v>202</v>
      </c>
      <c r="F16" s="63">
        <f t="shared" si="0"/>
        <v>15150</v>
      </c>
      <c r="G16" s="24">
        <v>0</v>
      </c>
      <c r="H16" s="64">
        <f t="shared" si="1"/>
        <v>0</v>
      </c>
    </row>
    <row r="17" spans="1:8" s="25" customFormat="1" ht="58.15" customHeight="1" x14ac:dyDescent="0.65">
      <c r="A17" s="67">
        <v>9</v>
      </c>
      <c r="B17" s="50" t="s">
        <v>41</v>
      </c>
      <c r="C17" s="19" t="s">
        <v>42</v>
      </c>
      <c r="D17" s="60">
        <v>1</v>
      </c>
      <c r="E17" s="51">
        <v>9125</v>
      </c>
      <c r="F17" s="27">
        <f t="shared" si="0"/>
        <v>9125</v>
      </c>
      <c r="G17" s="27">
        <v>805</v>
      </c>
      <c r="H17" s="27">
        <v>178</v>
      </c>
    </row>
    <row r="18" spans="1:8" s="25" customFormat="1" ht="58.15" customHeight="1" x14ac:dyDescent="0.55000000000000004">
      <c r="A18" s="67">
        <v>10</v>
      </c>
      <c r="B18" s="23" t="s">
        <v>34</v>
      </c>
      <c r="C18" s="65" t="s">
        <v>19</v>
      </c>
      <c r="D18" s="65">
        <v>28</v>
      </c>
      <c r="E18" s="26">
        <v>65</v>
      </c>
      <c r="F18" s="27">
        <f t="shared" si="0"/>
        <v>1820</v>
      </c>
      <c r="G18" s="27">
        <v>0</v>
      </c>
      <c r="H18" s="27">
        <f t="shared" si="1"/>
        <v>0</v>
      </c>
    </row>
    <row r="19" spans="1:8" s="25" customFormat="1" ht="58.15" customHeight="1" x14ac:dyDescent="0.55000000000000004">
      <c r="A19" s="67">
        <v>11</v>
      </c>
      <c r="B19" s="23" t="s">
        <v>44</v>
      </c>
      <c r="C19" s="65" t="s">
        <v>19</v>
      </c>
      <c r="D19" s="65">
        <v>24</v>
      </c>
      <c r="E19" s="26">
        <v>248</v>
      </c>
      <c r="F19" s="27">
        <f t="shared" si="0"/>
        <v>5952</v>
      </c>
      <c r="G19" s="27">
        <v>70</v>
      </c>
      <c r="H19" s="66">
        <f t="shared" si="1"/>
        <v>1680</v>
      </c>
    </row>
    <row r="20" spans="1:8" s="25" customFormat="1" ht="57.75" customHeight="1" x14ac:dyDescent="0.55000000000000004">
      <c r="A20" s="67">
        <v>12</v>
      </c>
      <c r="B20" s="23" t="s">
        <v>23</v>
      </c>
      <c r="C20" s="65" t="s">
        <v>19</v>
      </c>
      <c r="D20" s="65">
        <v>24</v>
      </c>
      <c r="E20" s="63">
        <v>25</v>
      </c>
      <c r="F20" s="63">
        <f t="shared" si="0"/>
        <v>600</v>
      </c>
      <c r="G20" s="63">
        <v>0</v>
      </c>
      <c r="H20" s="64">
        <f t="shared" si="1"/>
        <v>0</v>
      </c>
    </row>
    <row r="21" spans="1:8" s="25" customFormat="1" ht="69.75" customHeight="1" x14ac:dyDescent="0.55000000000000004">
      <c r="A21" s="67">
        <v>13</v>
      </c>
      <c r="B21" s="23" t="s">
        <v>40</v>
      </c>
      <c r="C21" s="65" t="s">
        <v>19</v>
      </c>
      <c r="D21" s="65">
        <v>10</v>
      </c>
      <c r="E21" s="63">
        <v>229</v>
      </c>
      <c r="F21" s="63">
        <f t="shared" si="0"/>
        <v>2290</v>
      </c>
      <c r="G21" s="63">
        <v>0</v>
      </c>
      <c r="H21" s="64">
        <f t="shared" si="1"/>
        <v>0</v>
      </c>
    </row>
    <row r="22" spans="1:8" s="25" customFormat="1" ht="58.15" customHeight="1" x14ac:dyDescent="0.55000000000000004">
      <c r="A22" s="67">
        <v>14</v>
      </c>
      <c r="B22" s="23" t="s">
        <v>45</v>
      </c>
      <c r="C22" s="65" t="s">
        <v>20</v>
      </c>
      <c r="D22" s="28">
        <v>3.2</v>
      </c>
      <c r="E22" s="63">
        <v>61515</v>
      </c>
      <c r="F22" s="63">
        <f t="shared" si="0"/>
        <v>196848</v>
      </c>
      <c r="G22" s="63">
        <v>3299</v>
      </c>
      <c r="H22" s="64">
        <f t="shared" si="1"/>
        <v>10556.800000000001</v>
      </c>
    </row>
    <row r="23" spans="1:8" s="25" customFormat="1" ht="58.15" customHeight="1" x14ac:dyDescent="0.55000000000000004">
      <c r="A23" s="67">
        <v>15</v>
      </c>
      <c r="B23" s="23" t="s">
        <v>22</v>
      </c>
      <c r="C23" s="65"/>
      <c r="D23" s="28"/>
      <c r="E23" s="63"/>
      <c r="F23" s="63">
        <f>F22*3%</f>
        <v>5905.44</v>
      </c>
      <c r="G23" s="63"/>
      <c r="H23" s="64">
        <f t="shared" si="1"/>
        <v>0</v>
      </c>
    </row>
    <row r="24" spans="1:8" s="25" customFormat="1" ht="58.15" customHeight="1" x14ac:dyDescent="0.55000000000000004">
      <c r="A24" s="67">
        <v>16</v>
      </c>
      <c r="B24" s="23" t="s">
        <v>21</v>
      </c>
      <c r="C24" s="65" t="s">
        <v>19</v>
      </c>
      <c r="D24" s="63">
        <v>8</v>
      </c>
      <c r="E24" s="63">
        <v>1209</v>
      </c>
      <c r="F24" s="63">
        <f>D24*E24</f>
        <v>9672</v>
      </c>
      <c r="G24" s="63">
        <v>448</v>
      </c>
      <c r="H24" s="64">
        <f t="shared" si="1"/>
        <v>3584</v>
      </c>
    </row>
    <row r="25" spans="1:8" s="25" customFormat="1" ht="58.15" customHeight="1" x14ac:dyDescent="0.55000000000000004">
      <c r="A25" s="67">
        <v>17</v>
      </c>
      <c r="B25" s="23" t="s">
        <v>29</v>
      </c>
      <c r="C25" s="65" t="s">
        <v>30</v>
      </c>
      <c r="D25" s="63">
        <v>0</v>
      </c>
      <c r="E25" s="63">
        <v>3200</v>
      </c>
      <c r="F25" s="63">
        <v>0</v>
      </c>
      <c r="G25" s="63">
        <v>663</v>
      </c>
      <c r="H25" s="64">
        <f t="shared" si="1"/>
        <v>0</v>
      </c>
    </row>
    <row r="26" spans="1:8" s="25" customFormat="1" ht="58.15" customHeight="1" x14ac:dyDescent="0.55000000000000004">
      <c r="A26" s="67">
        <v>18</v>
      </c>
      <c r="B26" s="29" t="s">
        <v>31</v>
      </c>
      <c r="C26" s="30" t="s">
        <v>19</v>
      </c>
      <c r="D26" s="31">
        <v>0</v>
      </c>
      <c r="E26" s="32">
        <v>0</v>
      </c>
      <c r="F26" s="63">
        <f>D26*E26</f>
        <v>0</v>
      </c>
      <c r="G26" s="32">
        <v>187</v>
      </c>
      <c r="H26" s="64">
        <f t="shared" si="1"/>
        <v>0</v>
      </c>
    </row>
    <row r="27" spans="1:8" s="25" customFormat="1" ht="76.900000000000006" customHeight="1" x14ac:dyDescent="0.65">
      <c r="A27" s="67">
        <v>19</v>
      </c>
      <c r="B27" s="23" t="s">
        <v>11</v>
      </c>
      <c r="C27" s="23"/>
      <c r="D27" s="33"/>
      <c r="E27" s="63"/>
      <c r="F27" s="63">
        <v>0</v>
      </c>
      <c r="G27" s="63"/>
      <c r="H27" s="64">
        <f t="shared" si="1"/>
        <v>0</v>
      </c>
    </row>
    <row r="28" spans="1:8" s="25" customFormat="1" ht="79.900000000000006" customHeight="1" x14ac:dyDescent="0.6">
      <c r="A28" s="67">
        <v>20</v>
      </c>
      <c r="B28" s="123" t="s">
        <v>10</v>
      </c>
      <c r="C28" s="124"/>
      <c r="D28" s="124"/>
      <c r="E28" s="125"/>
      <c r="F28" s="54">
        <f>SUM(F9:F27)</f>
        <v>393005.44</v>
      </c>
      <c r="G28" s="47"/>
      <c r="H28" s="55">
        <f>SUM(H9:H27)</f>
        <v>48201.8</v>
      </c>
    </row>
    <row r="29" spans="1:8" s="35" customFormat="1" ht="70.150000000000006" customHeight="1" x14ac:dyDescent="0.2">
      <c r="A29" s="67">
        <v>21</v>
      </c>
      <c r="B29" s="126" t="s">
        <v>9</v>
      </c>
      <c r="C29" s="127"/>
      <c r="D29" s="127"/>
      <c r="E29" s="128"/>
      <c r="F29" s="63">
        <f>H28</f>
        <v>48201.8</v>
      </c>
      <c r="G29" s="65"/>
      <c r="H29" s="34"/>
    </row>
    <row r="30" spans="1:8" s="35" customFormat="1" ht="78" customHeight="1" x14ac:dyDescent="0.2">
      <c r="A30" s="67">
        <v>22</v>
      </c>
      <c r="B30" s="126" t="s">
        <v>47</v>
      </c>
      <c r="C30" s="127"/>
      <c r="D30" s="127"/>
      <c r="E30" s="128"/>
      <c r="F30" s="63">
        <f>F29*45%</f>
        <v>21690.81</v>
      </c>
      <c r="G30" s="65"/>
      <c r="H30" s="34"/>
    </row>
    <row r="31" spans="1:8" s="35" customFormat="1" ht="87" customHeight="1" x14ac:dyDescent="0.2">
      <c r="A31" s="67">
        <v>23</v>
      </c>
      <c r="B31" s="129" t="s">
        <v>8</v>
      </c>
      <c r="C31" s="129"/>
      <c r="D31" s="129"/>
      <c r="E31" s="129"/>
      <c r="F31" s="36">
        <f>(F28+H28)*2%</f>
        <v>8824.1448</v>
      </c>
      <c r="G31" s="48"/>
      <c r="H31" s="49"/>
    </row>
    <row r="32" spans="1:8" s="35" customFormat="1" ht="87" customHeight="1" x14ac:dyDescent="0.2">
      <c r="A32" s="67">
        <v>24</v>
      </c>
      <c r="B32" s="62" t="s">
        <v>37</v>
      </c>
      <c r="C32" s="62"/>
      <c r="D32" s="62"/>
      <c r="E32" s="62"/>
      <c r="F32" s="36">
        <f>(H28*18%)</f>
        <v>8676.3240000000005</v>
      </c>
      <c r="G32" s="48"/>
      <c r="H32" s="49"/>
    </row>
    <row r="33" spans="1:13" s="35" customFormat="1" ht="75" customHeight="1" x14ac:dyDescent="0.2">
      <c r="A33" s="67">
        <v>25</v>
      </c>
      <c r="B33" s="129" t="s">
        <v>7</v>
      </c>
      <c r="C33" s="129"/>
      <c r="D33" s="129"/>
      <c r="E33" s="129"/>
      <c r="F33" s="36">
        <f>H28*20%</f>
        <v>9640.36</v>
      </c>
      <c r="G33" s="37"/>
      <c r="H33" s="38"/>
    </row>
    <row r="34" spans="1:13" s="35" customFormat="1" ht="115.15" customHeight="1" x14ac:dyDescent="0.2">
      <c r="A34" s="67">
        <v>26</v>
      </c>
      <c r="B34" s="129" t="s">
        <v>6</v>
      </c>
      <c r="C34" s="129"/>
      <c r="D34" s="129"/>
      <c r="E34" s="129"/>
      <c r="F34" s="36">
        <v>1000</v>
      </c>
      <c r="G34" s="48"/>
      <c r="H34" s="49"/>
    </row>
    <row r="35" spans="1:13" s="35" customFormat="1" ht="85.15" customHeight="1" x14ac:dyDescent="0.2">
      <c r="A35" s="67">
        <v>27</v>
      </c>
      <c r="B35" s="129" t="s">
        <v>38</v>
      </c>
      <c r="C35" s="129"/>
      <c r="D35" s="129"/>
      <c r="E35" s="129"/>
      <c r="F35" s="36">
        <f>H28*2%</f>
        <v>964.03600000000006</v>
      </c>
      <c r="G35" s="48"/>
      <c r="H35" s="49"/>
    </row>
    <row r="36" spans="1:13" s="35" customFormat="1" ht="99" customHeight="1" x14ac:dyDescent="0.2">
      <c r="A36" s="130" t="s">
        <v>5</v>
      </c>
      <c r="B36" s="130"/>
      <c r="C36" s="130"/>
      <c r="D36" s="130"/>
      <c r="E36" s="130"/>
      <c r="F36" s="54">
        <f>(F28+H28+F29+F30+F31+F32+F33+F34+F35)</f>
        <v>540204.71479999996</v>
      </c>
      <c r="G36" s="131"/>
      <c r="H36" s="132"/>
    </row>
    <row r="37" spans="1:13" s="25" customFormat="1" ht="59.45" customHeight="1" x14ac:dyDescent="0.65">
      <c r="A37" s="133" t="s">
        <v>0</v>
      </c>
      <c r="B37" s="134"/>
      <c r="C37" s="39"/>
      <c r="D37" s="40"/>
      <c r="E37" s="41"/>
      <c r="F37" s="41"/>
      <c r="G37" s="41"/>
      <c r="H37" s="42"/>
    </row>
    <row r="38" spans="1:13" s="25" customFormat="1" ht="20.25" customHeight="1" x14ac:dyDescent="0.65">
      <c r="A38" s="56"/>
      <c r="B38" s="57"/>
      <c r="C38" s="39"/>
      <c r="D38" s="40"/>
      <c r="E38" s="41"/>
      <c r="F38" s="41"/>
      <c r="G38" s="41"/>
      <c r="H38" s="42"/>
    </row>
    <row r="39" spans="1:13" s="25" customFormat="1" ht="91.15" customHeight="1" x14ac:dyDescent="0.55000000000000004">
      <c r="A39" s="118" t="s">
        <v>59</v>
      </c>
      <c r="B39" s="119"/>
      <c r="C39" s="119"/>
      <c r="D39" s="119"/>
      <c r="E39" s="119"/>
      <c r="F39" s="119"/>
      <c r="G39" s="119"/>
      <c r="H39" s="120"/>
    </row>
    <row r="40" spans="1:13" s="25" customFormat="1" ht="126.75" customHeight="1" x14ac:dyDescent="0.55000000000000004">
      <c r="A40" s="58"/>
      <c r="B40" s="74"/>
      <c r="C40" s="59"/>
      <c r="D40" s="59"/>
      <c r="E40" s="59"/>
      <c r="F40" s="75"/>
      <c r="G40" s="75"/>
      <c r="H40" s="75"/>
    </row>
    <row r="41" spans="1:13" s="9" customFormat="1" ht="59.25" customHeight="1" x14ac:dyDescent="0.45">
      <c r="A41" s="52"/>
      <c r="B41" s="74" t="s">
        <v>52</v>
      </c>
      <c r="C41" s="53"/>
      <c r="D41" s="53"/>
      <c r="E41" s="53"/>
      <c r="F41" s="109" t="s">
        <v>53</v>
      </c>
      <c r="G41" s="109"/>
      <c r="H41" s="75"/>
    </row>
    <row r="42" spans="1:13" s="9" customFormat="1" ht="59.45" customHeight="1" x14ac:dyDescent="0.45">
      <c r="A42" s="52"/>
      <c r="B42" s="74" t="s">
        <v>55</v>
      </c>
      <c r="C42" s="53"/>
      <c r="D42" s="53"/>
      <c r="E42" s="53"/>
      <c r="F42" s="109" t="s">
        <v>54</v>
      </c>
      <c r="G42" s="109"/>
      <c r="H42" s="75"/>
    </row>
    <row r="43" spans="1:13" s="17" customFormat="1" ht="49.15" customHeight="1" x14ac:dyDescent="0.65">
      <c r="A43" s="76"/>
      <c r="B43" s="77"/>
      <c r="C43" s="77"/>
      <c r="D43" s="77"/>
      <c r="E43" s="77"/>
      <c r="F43" s="77"/>
      <c r="G43" s="77"/>
      <c r="H43" s="78"/>
    </row>
    <row r="44" spans="1:13" s="17" customFormat="1" ht="126.75" customHeight="1" x14ac:dyDescent="0.55000000000000004">
      <c r="A44" s="110" t="s">
        <v>4</v>
      </c>
      <c r="B44" s="111"/>
      <c r="C44" s="111"/>
      <c r="D44" s="111"/>
      <c r="E44" s="111"/>
      <c r="F44" s="111"/>
      <c r="G44" s="111"/>
      <c r="H44" s="112"/>
      <c r="M44" s="17">
        <v>54</v>
      </c>
    </row>
    <row r="45" spans="1:13" s="17" customFormat="1" ht="49.15" customHeight="1" x14ac:dyDescent="0.65">
      <c r="A45" s="18" t="s">
        <v>3</v>
      </c>
      <c r="B45" s="18"/>
      <c r="C45" s="18"/>
      <c r="D45" s="113">
        <f>F36</f>
        <v>540204.71479999996</v>
      </c>
      <c r="E45" s="113"/>
      <c r="F45" s="43"/>
      <c r="G45" s="43"/>
      <c r="H45" s="79"/>
    </row>
    <row r="46" spans="1:13" s="17" customFormat="1" ht="49.15" customHeight="1" x14ac:dyDescent="0.55000000000000004">
      <c r="A46" s="114" t="s">
        <v>2</v>
      </c>
      <c r="B46" s="115"/>
      <c r="C46" s="116"/>
      <c r="D46" s="117">
        <f>SUM(D45:E45)</f>
        <v>540204.71479999996</v>
      </c>
      <c r="E46" s="117"/>
      <c r="F46" s="44" t="s">
        <v>49</v>
      </c>
      <c r="G46" s="45" t="s">
        <v>51</v>
      </c>
      <c r="H46" s="80" t="s">
        <v>50</v>
      </c>
    </row>
    <row r="47" spans="1:13" s="17" customFormat="1" ht="93.75" customHeight="1" x14ac:dyDescent="0.55000000000000004">
      <c r="A47" s="92" t="s">
        <v>48</v>
      </c>
      <c r="B47" s="93"/>
      <c r="C47" s="93"/>
      <c r="D47" s="93"/>
      <c r="E47" s="93"/>
      <c r="F47" s="93"/>
      <c r="G47" s="93"/>
      <c r="H47" s="94"/>
    </row>
    <row r="48" spans="1:13" s="17" customFormat="1" ht="195.75" customHeight="1" x14ac:dyDescent="0.8">
      <c r="A48" s="95" t="s">
        <v>32</v>
      </c>
      <c r="B48" s="96"/>
      <c r="C48" s="81"/>
      <c r="D48" s="82"/>
      <c r="E48" s="83"/>
      <c r="F48" s="83"/>
      <c r="G48" s="84"/>
      <c r="H48" s="85"/>
    </row>
    <row r="49" spans="1:8" s="17" customFormat="1" ht="78" customHeight="1" x14ac:dyDescent="0.65">
      <c r="A49" s="68" t="s">
        <v>56</v>
      </c>
      <c r="B49" s="71"/>
      <c r="C49" s="72"/>
      <c r="D49" s="69"/>
      <c r="E49" s="73"/>
      <c r="F49" s="70"/>
      <c r="G49" s="70"/>
      <c r="H49" s="86"/>
    </row>
    <row r="50" spans="1:8" s="17" customFormat="1" ht="115.5" hidden="1" customHeight="1" thickBot="1" x14ac:dyDescent="0.7">
      <c r="A50" s="97" t="e">
        <f>#REF!</f>
        <v>#REF!</v>
      </c>
      <c r="B50" s="98"/>
      <c r="C50" s="98"/>
      <c r="D50" s="98"/>
      <c r="E50" s="98"/>
      <c r="F50" s="98"/>
      <c r="G50" s="98"/>
      <c r="H50" s="99"/>
    </row>
    <row r="51" spans="1:8" s="17" customFormat="1" ht="39.75" customHeight="1" x14ac:dyDescent="0.55000000000000004">
      <c r="A51" s="100"/>
      <c r="B51" s="101"/>
      <c r="C51" s="101"/>
      <c r="D51" s="101"/>
      <c r="E51" s="101"/>
      <c r="F51" s="101"/>
      <c r="G51" s="101"/>
      <c r="H51" s="102"/>
    </row>
    <row r="52" spans="1:8" s="17" customFormat="1" ht="49.15" customHeight="1" x14ac:dyDescent="0.55000000000000004">
      <c r="A52" s="103" t="s">
        <v>1</v>
      </c>
      <c r="B52" s="104"/>
      <c r="C52" s="104"/>
      <c r="D52" s="104"/>
      <c r="E52" s="104"/>
      <c r="F52" s="104"/>
      <c r="G52" s="104"/>
      <c r="H52" s="105"/>
    </row>
    <row r="53" spans="1:8" s="17" customFormat="1" ht="97.5" customHeight="1" x14ac:dyDescent="0.55000000000000004">
      <c r="A53" s="106" t="s">
        <v>57</v>
      </c>
      <c r="B53" s="107"/>
      <c r="C53" s="107"/>
      <c r="D53" s="107"/>
      <c r="E53" s="107"/>
      <c r="F53" s="107"/>
      <c r="G53" s="107"/>
      <c r="H53" s="108"/>
    </row>
    <row r="54" spans="1:8" s="17" customFormat="1" ht="60.75" customHeight="1" x14ac:dyDescent="0.55000000000000004">
      <c r="A54" s="89" t="s">
        <v>58</v>
      </c>
      <c r="B54" s="90"/>
      <c r="C54" s="90"/>
      <c r="D54" s="90"/>
      <c r="E54" s="90"/>
      <c r="F54" s="90"/>
      <c r="G54" s="90"/>
      <c r="H54" s="91"/>
    </row>
    <row r="55" spans="1:8" s="2" customFormat="1" ht="20.25" customHeight="1" x14ac:dyDescent="0.35">
      <c r="A55" s="10"/>
      <c r="B55" s="4"/>
      <c r="C55" s="4"/>
      <c r="E55" s="7"/>
      <c r="F55" s="7"/>
      <c r="G55" s="7"/>
      <c r="H55" s="87"/>
    </row>
    <row r="56" spans="1:8" s="2" customFormat="1" ht="20.25" customHeight="1" x14ac:dyDescent="0.35">
      <c r="A56" s="10"/>
      <c r="B56" s="4"/>
      <c r="C56" s="4"/>
      <c r="E56" s="7"/>
      <c r="F56" s="7"/>
      <c r="G56" s="7"/>
      <c r="H56" s="87"/>
    </row>
    <row r="57" spans="1:8" s="2" customFormat="1" ht="221.25" customHeight="1" x14ac:dyDescent="0.35">
      <c r="A57" s="10"/>
      <c r="B57" s="4"/>
      <c r="C57" s="4"/>
      <c r="E57" s="7"/>
      <c r="F57" s="7"/>
      <c r="G57" s="7"/>
      <c r="H57" s="87"/>
    </row>
    <row r="58" spans="1:8" s="2" customFormat="1" ht="20.25" customHeight="1" x14ac:dyDescent="0.35">
      <c r="A58" s="10"/>
      <c r="B58" s="4"/>
      <c r="C58" s="4"/>
      <c r="E58" s="7"/>
      <c r="F58" s="7"/>
      <c r="G58" s="7"/>
      <c r="H58" s="87"/>
    </row>
    <row r="59" spans="1:8" s="2" customFormat="1" ht="20.25" customHeight="1" x14ac:dyDescent="0.35">
      <c r="A59" s="10"/>
      <c r="B59" s="4"/>
      <c r="C59" s="4"/>
      <c r="E59" s="7"/>
      <c r="F59" s="7"/>
      <c r="G59" s="7"/>
      <c r="H59" s="87"/>
    </row>
    <row r="60" spans="1:8" s="2" customFormat="1" ht="20.25" customHeight="1" x14ac:dyDescent="0.35">
      <c r="A60" s="10"/>
      <c r="B60" s="4"/>
      <c r="C60" s="4"/>
      <c r="E60" s="7"/>
      <c r="F60" s="7"/>
      <c r="G60" s="7"/>
      <c r="H60" s="87"/>
    </row>
    <row r="61" spans="1:8" s="2" customFormat="1" ht="20.25" customHeight="1" x14ac:dyDescent="0.35">
      <c r="A61" s="10"/>
      <c r="B61" s="4"/>
      <c r="C61" s="4"/>
      <c r="E61" s="7"/>
      <c r="F61" s="7"/>
      <c r="G61" s="7"/>
      <c r="H61" s="87"/>
    </row>
    <row r="62" spans="1:8" s="2" customFormat="1" ht="20.25" customHeight="1" x14ac:dyDescent="0.35">
      <c r="A62" s="10"/>
      <c r="B62" s="4"/>
      <c r="C62" s="4"/>
      <c r="E62" s="7"/>
      <c r="F62" s="7"/>
      <c r="G62" s="7"/>
      <c r="H62" s="87"/>
    </row>
    <row r="63" spans="1:8" s="2" customFormat="1" ht="95.25" customHeight="1" x14ac:dyDescent="0.35">
      <c r="A63" s="11"/>
      <c r="B63" s="12"/>
      <c r="C63" s="12"/>
      <c r="D63" s="13"/>
      <c r="E63" s="14"/>
      <c r="F63" s="14"/>
      <c r="G63" s="14"/>
      <c r="H63" s="88"/>
    </row>
    <row r="64" spans="1:8" s="2" customFormat="1" ht="20.25" customHeight="1" x14ac:dyDescent="0.35">
      <c r="A64" s="10"/>
      <c r="B64" s="4"/>
      <c r="C64" s="4"/>
      <c r="E64" s="7"/>
      <c r="F64" s="7"/>
      <c r="G64" s="7"/>
      <c r="H64" s="6"/>
    </row>
    <row r="65" spans="1:8" s="2" customFormat="1" ht="20.25" customHeight="1" x14ac:dyDescent="0.35">
      <c r="A65" s="10"/>
      <c r="B65" s="4"/>
      <c r="C65" s="4"/>
      <c r="E65" s="7"/>
      <c r="F65" s="7"/>
      <c r="G65" s="7"/>
      <c r="H65" s="6"/>
    </row>
    <row r="66" spans="1:8" s="2" customFormat="1" ht="20.25" customHeight="1" x14ac:dyDescent="0.35">
      <c r="A66" s="10"/>
      <c r="B66" s="4"/>
      <c r="C66" s="4"/>
      <c r="E66" s="7"/>
      <c r="F66" s="7"/>
      <c r="G66" s="7"/>
      <c r="H66" s="6"/>
    </row>
    <row r="67" spans="1:8" s="2" customFormat="1" ht="20.25" customHeight="1" x14ac:dyDescent="0.35">
      <c r="A67" s="10"/>
      <c r="B67" s="4"/>
      <c r="C67" s="4"/>
      <c r="E67" s="7"/>
      <c r="F67" s="7"/>
      <c r="G67" s="7"/>
      <c r="H67" s="6"/>
    </row>
    <row r="68" spans="1:8" s="2" customFormat="1" ht="20.25" customHeight="1" x14ac:dyDescent="0.35">
      <c r="A68" s="10"/>
      <c r="B68" s="4"/>
      <c r="C68" s="4"/>
      <c r="E68" s="7"/>
      <c r="F68" s="7"/>
      <c r="G68" s="7"/>
      <c r="H68" s="6"/>
    </row>
    <row r="69" spans="1:8" s="2" customFormat="1" ht="20.25" customHeight="1" x14ac:dyDescent="0.35">
      <c r="A69" s="10"/>
      <c r="B69" s="4"/>
      <c r="C69" s="4"/>
      <c r="E69" s="7"/>
      <c r="F69" s="7"/>
      <c r="G69" s="7"/>
      <c r="H69" s="6"/>
    </row>
    <row r="70" spans="1:8" s="2" customFormat="1" ht="20.25" customHeight="1" x14ac:dyDescent="0.35">
      <c r="A70" s="10"/>
      <c r="B70" s="4"/>
      <c r="C70" s="4"/>
      <c r="E70" s="7"/>
      <c r="F70" s="7"/>
      <c r="G70" s="7"/>
      <c r="H70" s="6"/>
    </row>
    <row r="71" spans="1:8" s="2" customFormat="1" ht="20.25" customHeight="1" x14ac:dyDescent="0.35">
      <c r="A71" s="10"/>
      <c r="B71" s="4"/>
      <c r="C71" s="4"/>
      <c r="E71" s="7"/>
      <c r="F71" s="7"/>
      <c r="G71" s="7"/>
      <c r="H71" s="6"/>
    </row>
    <row r="72" spans="1:8" s="2" customFormat="1" ht="20.25" customHeight="1" x14ac:dyDescent="0.35">
      <c r="A72" s="10"/>
      <c r="B72" s="4"/>
      <c r="C72" s="4"/>
      <c r="E72" s="7"/>
      <c r="F72" s="7"/>
      <c r="G72" s="7"/>
      <c r="H72" s="6"/>
    </row>
    <row r="73" spans="1:8" s="2" customFormat="1" ht="20.25" customHeight="1" x14ac:dyDescent="0.35">
      <c r="A73" s="10"/>
      <c r="B73" s="4"/>
      <c r="C73" s="4"/>
      <c r="E73" s="7"/>
      <c r="F73" s="7"/>
      <c r="G73" s="7"/>
      <c r="H73" s="6"/>
    </row>
    <row r="74" spans="1:8" s="2" customFormat="1" ht="20.25" customHeight="1" x14ac:dyDescent="0.35">
      <c r="A74" s="10"/>
      <c r="B74" s="4"/>
      <c r="C74" s="4"/>
      <c r="E74" s="7"/>
      <c r="F74" s="7"/>
      <c r="G74" s="7"/>
      <c r="H74" s="6"/>
    </row>
    <row r="75" spans="1:8" s="2" customFormat="1" ht="20.25" customHeight="1" x14ac:dyDescent="0.35">
      <c r="A75" s="10"/>
      <c r="B75" s="4"/>
      <c r="C75" s="4"/>
      <c r="E75" s="7"/>
      <c r="F75" s="7"/>
      <c r="G75" s="7"/>
      <c r="H75" s="6"/>
    </row>
    <row r="76" spans="1:8" s="2" customFormat="1" ht="20.25" customHeight="1" x14ac:dyDescent="0.35">
      <c r="A76" s="10"/>
      <c r="B76" s="4"/>
      <c r="C76" s="4"/>
      <c r="E76" s="7"/>
      <c r="F76" s="7"/>
      <c r="G76" s="7"/>
      <c r="H76" s="6"/>
    </row>
    <row r="77" spans="1:8" s="2" customFormat="1" ht="20.25" customHeight="1" x14ac:dyDescent="0.35">
      <c r="A77" s="10"/>
      <c r="B77" s="4"/>
      <c r="C77" s="4"/>
      <c r="E77" s="7"/>
      <c r="F77" s="7"/>
      <c r="G77" s="7"/>
      <c r="H77" s="6"/>
    </row>
    <row r="78" spans="1:8" s="2" customFormat="1" ht="20.25" customHeight="1" x14ac:dyDescent="0.35">
      <c r="A78" s="10"/>
      <c r="B78" s="4"/>
      <c r="C78" s="4"/>
      <c r="E78" s="7"/>
      <c r="F78" s="7"/>
      <c r="G78" s="7"/>
      <c r="H78" s="6"/>
    </row>
    <row r="79" spans="1:8" s="2" customFormat="1" ht="20.25" customHeight="1" x14ac:dyDescent="0.35">
      <c r="A79" s="10"/>
      <c r="B79" s="4"/>
      <c r="C79" s="4"/>
      <c r="E79" s="7"/>
      <c r="F79" s="7"/>
      <c r="G79" s="7"/>
      <c r="H79" s="6"/>
    </row>
    <row r="80" spans="1:8" s="2" customFormat="1" ht="20.25" customHeight="1" x14ac:dyDescent="0.35">
      <c r="A80" s="10"/>
      <c r="B80" s="4"/>
      <c r="C80" s="4"/>
      <c r="E80" s="7"/>
      <c r="F80" s="7"/>
      <c r="G80" s="7"/>
      <c r="H80" s="6"/>
    </row>
    <row r="81" spans="1:8" s="2" customFormat="1" ht="20.25" customHeight="1" x14ac:dyDescent="0.35">
      <c r="A81" s="10"/>
      <c r="B81" s="4"/>
      <c r="C81" s="4"/>
      <c r="E81" s="7"/>
      <c r="F81" s="7"/>
      <c r="G81" s="7"/>
      <c r="H81" s="6"/>
    </row>
    <row r="82" spans="1:8" s="2" customFormat="1" ht="20.25" customHeight="1" x14ac:dyDescent="0.35">
      <c r="A82" s="10"/>
      <c r="B82" s="4"/>
      <c r="C82" s="4"/>
      <c r="E82" s="7"/>
      <c r="F82" s="7"/>
      <c r="G82" s="7"/>
      <c r="H82" s="6"/>
    </row>
    <row r="83" spans="1:8" s="2" customFormat="1" ht="20.25" customHeight="1" x14ac:dyDescent="0.35">
      <c r="A83" s="10"/>
      <c r="B83" s="4"/>
      <c r="C83" s="4"/>
      <c r="E83" s="7"/>
      <c r="F83" s="7"/>
      <c r="G83" s="7"/>
      <c r="H83" s="6"/>
    </row>
    <row r="84" spans="1:8" s="2" customFormat="1" ht="20.25" customHeight="1" x14ac:dyDescent="0.35">
      <c r="A84" s="10"/>
      <c r="B84" s="4"/>
      <c r="C84" s="4"/>
      <c r="E84" s="7"/>
      <c r="F84" s="7"/>
      <c r="G84" s="7"/>
      <c r="H84" s="6"/>
    </row>
    <row r="85" spans="1:8" s="2" customFormat="1" ht="20.25" customHeight="1" x14ac:dyDescent="0.35">
      <c r="A85" s="10"/>
      <c r="B85" s="4"/>
      <c r="C85" s="4"/>
      <c r="E85" s="7"/>
      <c r="F85" s="7"/>
      <c r="G85" s="7"/>
      <c r="H85" s="6"/>
    </row>
    <row r="86" spans="1:8" s="2" customFormat="1" ht="20.25" customHeight="1" x14ac:dyDescent="0.35">
      <c r="A86" s="10"/>
      <c r="B86" s="4"/>
      <c r="C86" s="4"/>
      <c r="E86" s="7"/>
      <c r="F86" s="7"/>
      <c r="G86" s="7"/>
      <c r="H86" s="6"/>
    </row>
    <row r="87" spans="1:8" s="2" customFormat="1" ht="20.25" customHeight="1" x14ac:dyDescent="0.35">
      <c r="A87" s="10"/>
      <c r="B87" s="4"/>
      <c r="C87" s="4"/>
      <c r="E87" s="7"/>
      <c r="F87" s="7"/>
      <c r="G87" s="7"/>
      <c r="H87" s="6"/>
    </row>
    <row r="88" spans="1:8" s="13" customFormat="1" ht="20.25" customHeight="1" x14ac:dyDescent="0.35">
      <c r="A88" s="11"/>
      <c r="B88" s="12"/>
      <c r="C88" s="12"/>
      <c r="E88" s="14"/>
      <c r="F88" s="14"/>
      <c r="G88" s="14"/>
      <c r="H88" s="15"/>
    </row>
    <row r="89" spans="1:8" ht="20.25" customHeight="1" x14ac:dyDescent="0.35">
      <c r="A89" s="3"/>
      <c r="B89" s="4"/>
      <c r="C89" s="4"/>
      <c r="D89" s="2"/>
      <c r="E89" s="7"/>
      <c r="F89" s="7"/>
      <c r="G89" s="7"/>
      <c r="H89" s="6"/>
    </row>
    <row r="90" spans="1:8" ht="20.25" customHeight="1" x14ac:dyDescent="0.35">
      <c r="A90" s="3"/>
      <c r="B90" s="4"/>
      <c r="C90" s="4"/>
      <c r="D90" s="2"/>
      <c r="E90" s="7"/>
      <c r="F90" s="7"/>
      <c r="G90" s="7"/>
      <c r="H90" s="6"/>
    </row>
    <row r="91" spans="1:8" ht="20.25" customHeight="1" x14ac:dyDescent="0.35">
      <c r="A91" s="3"/>
      <c r="B91" s="4"/>
      <c r="C91" s="4"/>
      <c r="D91" s="2"/>
      <c r="E91" s="7"/>
      <c r="F91" s="7"/>
      <c r="G91" s="7"/>
      <c r="H91" s="6"/>
    </row>
  </sheetData>
  <protectedRanges>
    <protectedRange sqref="D20:D21 D26" name="Range1_1"/>
    <protectedRange sqref="D15:D16" name="Range1_1_2"/>
    <protectedRange sqref="D22:D23" name="Range1_1_2_1"/>
    <protectedRange sqref="D27" name="Range1_1_3"/>
    <protectedRange sqref="D10:D14" name="Range1_1_2_2"/>
    <protectedRange sqref="D24:D25" name="Range1_1_2_1_1"/>
    <protectedRange sqref="D18:D19" name="Range1_1_2_2_1"/>
    <protectedRange sqref="D17" name="Range1_1_1"/>
  </protectedRanges>
  <mergeCells count="35">
    <mergeCell ref="F41:G41"/>
    <mergeCell ref="F42:G42"/>
    <mergeCell ref="A52:H52"/>
    <mergeCell ref="A53:H53"/>
    <mergeCell ref="A54:H54"/>
    <mergeCell ref="A51:H51"/>
    <mergeCell ref="A44:H44"/>
    <mergeCell ref="D45:E45"/>
    <mergeCell ref="A46:C46"/>
    <mergeCell ref="D46:E46"/>
    <mergeCell ref="A48:B48"/>
    <mergeCell ref="A50:H50"/>
    <mergeCell ref="A47:H47"/>
    <mergeCell ref="A1:H1"/>
    <mergeCell ref="A2:H2"/>
    <mergeCell ref="A3:H3"/>
    <mergeCell ref="A5:H5"/>
    <mergeCell ref="A7:A8"/>
    <mergeCell ref="B7:B8"/>
    <mergeCell ref="C7:C8"/>
    <mergeCell ref="D7:D8"/>
    <mergeCell ref="E7:E8"/>
    <mergeCell ref="F7:F8"/>
    <mergeCell ref="A39:H39"/>
    <mergeCell ref="G7:H7"/>
    <mergeCell ref="B28:E28"/>
    <mergeCell ref="B29:E29"/>
    <mergeCell ref="B30:E30"/>
    <mergeCell ref="B31:E31"/>
    <mergeCell ref="B33:E33"/>
    <mergeCell ref="B34:E34"/>
    <mergeCell ref="B35:E35"/>
    <mergeCell ref="A36:E36"/>
    <mergeCell ref="G36:H36"/>
    <mergeCell ref="A37:B37"/>
  </mergeCells>
  <pageMargins left="0.37" right="0.28000000000000003" top="0.25" bottom="0" header="0.118110236220472" footer="0"/>
  <pageSetup scale="28" fitToHeight="0" orientation="portrait" r:id="rId1"/>
  <rowBreaks count="1" manualBreakCount="1">
    <brk id="4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LINK LINE ESTIMATE</vt:lpstr>
      <vt:lpstr>Sheet2</vt:lpstr>
      <vt:lpstr>Sheet4</vt:lpstr>
      <vt:lpstr>Sheet1</vt:lpstr>
      <vt:lpstr>'LINK LINE ESTIMATE'!Print_Area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O&amp;M</dc:creator>
  <cp:lastModifiedBy>cesc</cp:lastModifiedBy>
  <cp:lastPrinted>2022-05-19T10:24:08Z</cp:lastPrinted>
  <dcterms:created xsi:type="dcterms:W3CDTF">2017-10-10T11:07:32Z</dcterms:created>
  <dcterms:modified xsi:type="dcterms:W3CDTF">2022-06-29T10:37:48Z</dcterms:modified>
</cp:coreProperties>
</file>