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wamy\Documents\"/>
    </mc:Choice>
  </mc:AlternateContent>
  <bookViews>
    <workbookView xWindow="0" yWindow="0" windowWidth="24000" windowHeight="9720"/>
  </bookViews>
  <sheets>
    <sheet name="tng karigowda &amp; chikkatayam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B">[1]DLC!$GR$107</definedName>
    <definedName name="\C" localSheetId="0">#REF!</definedName>
    <definedName name="\C">#REF!</definedName>
    <definedName name="\f" localSheetId="0">#REF!</definedName>
    <definedName name="\f">#REF!</definedName>
    <definedName name="\H" localSheetId="0">'[2]STN WISE EMR'!#REF!</definedName>
    <definedName name="\H">'[2]STN WISE EMR'!#REF!</definedName>
    <definedName name="\L">[1]DLC!$HR$111</definedName>
    <definedName name="\P">[1]DLC!$HR$109</definedName>
    <definedName name="\Q">[1]DLC!$GS$323:$GS$335</definedName>
    <definedName name="\V" localSheetId="0">'[3]R.Hrs. Since Comm'!#REF!</definedName>
    <definedName name="\V">'[3]R.Hrs. Since Comm'!#REF!</definedName>
    <definedName name="\X" localSheetId="0">#REF!</definedName>
    <definedName name="\X">#REF!</definedName>
    <definedName name="\Z" localSheetId="0">#REF!</definedName>
    <definedName name="\Z">#REF!</definedName>
    <definedName name="____BSD1" localSheetId="0">#REF!</definedName>
    <definedName name="____BSD1">#REF!</definedName>
    <definedName name="____BSD2" localSheetId="0">#REF!</definedName>
    <definedName name="____BSD2">#REF!</definedName>
    <definedName name="____CZ1">[4]data!$F$721</definedName>
    <definedName name="____IED1" localSheetId="0">#REF!</definedName>
    <definedName name="____IED1">#REF!</definedName>
    <definedName name="____IED2" localSheetId="0">#REF!</definedName>
    <definedName name="____IED2">#REF!</definedName>
    <definedName name="____LD1">[1]DLC!$K$59:$AF$8180</definedName>
    <definedName name="____LD2">[1]DLC!$GR$56:$HT$8181</definedName>
    <definedName name="____LD3">[1]DLC!$HV$57:$IO$8181</definedName>
    <definedName name="____LD4">[1]DLC!$AH$32:$BE$8180</definedName>
    <definedName name="____LD5">[1]DLC!$GR$53:$HK$8180</definedName>
    <definedName name="____LD6">[1]DLC!$GR$69:$HL$8180</definedName>
    <definedName name="____LR1" localSheetId="0">#REF!</definedName>
    <definedName name="____LR1">#REF!</definedName>
    <definedName name="____LR2" localSheetId="0">#REF!</definedName>
    <definedName name="____LR2">#REF!</definedName>
    <definedName name="____SCH6" localSheetId="0">'[5]04REL'!#REF!</definedName>
    <definedName name="____SCH6">'[5]04REL'!#REF!</definedName>
    <definedName name="____SH1">'[6]Executive Summary -Thermal'!$A$4:$H$108</definedName>
    <definedName name="____SH10">'[6]Executive Summary -Thermal'!$A$4:$G$118</definedName>
    <definedName name="____SH11">'[6]Executive Summary -Thermal'!$A$4:$H$167</definedName>
    <definedName name="____SH2">'[6]Executive Summary -Thermal'!$A$4:$H$157</definedName>
    <definedName name="____SH3">'[6]Executive Summary -Thermal'!$A$4:$H$136</definedName>
    <definedName name="____SH4">'[6]Executive Summary -Thermal'!$A$4:$H$96</definedName>
    <definedName name="____SH5">'[6]Executive Summary -Thermal'!$A$4:$H$96</definedName>
    <definedName name="____SH6">'[6]Executive Summary -Thermal'!$A$4:$H$95</definedName>
    <definedName name="____SH7">'[6]Executive Summary -Thermal'!$A$4:$H$163</definedName>
    <definedName name="____SH8">'[6]Executive Summary -Thermal'!$A$4:$H$133</definedName>
    <definedName name="____SH9">'[6]Executive Summary -Thermal'!$A$4:$H$194</definedName>
    <definedName name="___BSD1" localSheetId="0">#REF!</definedName>
    <definedName name="___BSD1">#REF!</definedName>
    <definedName name="___BSD2" localSheetId="0">#REF!</definedName>
    <definedName name="___BSD2">#REF!</definedName>
    <definedName name="___CZ1">[4]data!$F$721</definedName>
    <definedName name="___IED1" localSheetId="0">#REF!</definedName>
    <definedName name="___IED1">#REF!</definedName>
    <definedName name="___IED2" localSheetId="0">#REF!</definedName>
    <definedName name="___IED2">#REF!</definedName>
    <definedName name="___LD1">[1]DLC!$K$59:$AF$8180</definedName>
    <definedName name="___LD2">[1]DLC!$GR$56:$HT$8181</definedName>
    <definedName name="___LD3">[1]DLC!$HV$57:$IO$8181</definedName>
    <definedName name="___LD4">[1]DLC!$AH$32:$BE$8180</definedName>
    <definedName name="___LD5">[1]DLC!$GR$53:$HK$8180</definedName>
    <definedName name="___LD6">[1]DLC!$GR$69:$HL$8180</definedName>
    <definedName name="___LR1" localSheetId="0">#REF!</definedName>
    <definedName name="___LR1">#REF!</definedName>
    <definedName name="___LR2" localSheetId="0">#REF!</definedName>
    <definedName name="___LR2">#REF!</definedName>
    <definedName name="___SCH6" localSheetId="0">'[5]04REL'!#REF!</definedName>
    <definedName name="___SCH6">'[5]04REL'!#REF!</definedName>
    <definedName name="___SH1">'[6]Executive Summary -Thermal'!$A$4:$H$108</definedName>
    <definedName name="___SH10">'[6]Executive Summary -Thermal'!$A$4:$G$118</definedName>
    <definedName name="___SH11">'[6]Executive Summary -Thermal'!$A$4:$H$167</definedName>
    <definedName name="___SH2">'[6]Executive Summary -Thermal'!$A$4:$H$157</definedName>
    <definedName name="___SH3">'[6]Executive Summary -Thermal'!$A$4:$H$136</definedName>
    <definedName name="___SH4">'[6]Executive Summary -Thermal'!$A$4:$H$96</definedName>
    <definedName name="___SH5">'[6]Executive Summary -Thermal'!$A$4:$H$96</definedName>
    <definedName name="___SH6">'[6]Executive Summary -Thermal'!$A$4:$H$95</definedName>
    <definedName name="___SH7">'[6]Executive Summary -Thermal'!$A$4:$H$163</definedName>
    <definedName name="___SH8">'[6]Executive Summary -Thermal'!$A$4:$H$133</definedName>
    <definedName name="___SH9">'[6]Executive Summary -Thermal'!$A$4:$H$194</definedName>
    <definedName name="___xlfn_CUBESETCOUNT">#N/A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BCURRENT" localSheetId="0" hidden="1">'[7]BREAKUP OF OIL'!#REF!</definedName>
    <definedName name="__123Graph_BCURRENT" hidden="1">'[7]BREAKUP OF OIL'!#REF!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DCURRENT" localSheetId="0" hidden="1">'[7]BREAKUP OF OIL'!#REF!</definedName>
    <definedName name="__123Graph_DCURRENT" hidden="1">'[7]BREAKUP OF OIL'!#REF!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'[7]BREAKUP OF OIL'!#REF!</definedName>
    <definedName name="__123Graph_XCURRENT" hidden="1">'[7]BREAKUP OF OIL'!#REF!</definedName>
    <definedName name="__BSD1" localSheetId="0">#REF!</definedName>
    <definedName name="__BSD1">#REF!</definedName>
    <definedName name="__BSD2" localSheetId="0">#REF!</definedName>
    <definedName name="__BSD2">#REF!</definedName>
    <definedName name="__CZ1">[4]data!$F$721</definedName>
    <definedName name="__IED1" localSheetId="0">#REF!</definedName>
    <definedName name="__IED1">#REF!</definedName>
    <definedName name="__IED2" localSheetId="0">#REF!</definedName>
    <definedName name="__IED2">#REF!</definedName>
    <definedName name="__LD1">[1]DLC!$K$59:$AF$8180</definedName>
    <definedName name="__LD2">[1]DLC!$GR$56:$HT$8181</definedName>
    <definedName name="__LD3">[1]DLC!$HV$57:$IO$8181</definedName>
    <definedName name="__LD4">[1]DLC!$AH$32:$BE$8180</definedName>
    <definedName name="__LD5">[1]DLC!$GR$53:$HK$8180</definedName>
    <definedName name="__LD6">[1]DLC!$GR$69:$HL$8180</definedName>
    <definedName name="__LR1" localSheetId="0">#REF!</definedName>
    <definedName name="__LR1">#REF!</definedName>
    <definedName name="__LR2" localSheetId="0">#REF!</definedName>
    <definedName name="__LR2">#REF!</definedName>
    <definedName name="__SCH6" localSheetId="0">'[5]04REL'!#REF!</definedName>
    <definedName name="__SCH6">'[5]04REL'!#REF!</definedName>
    <definedName name="__SH1">'[6]Executive Summary -Thermal'!$A$4:$H$108</definedName>
    <definedName name="__SH10">'[6]Executive Summary -Thermal'!$A$4:$G$118</definedName>
    <definedName name="__SH11">'[6]Executive Summary -Thermal'!$A$4:$H$167</definedName>
    <definedName name="__SH2">'[6]Executive Summary -Thermal'!$A$4:$H$157</definedName>
    <definedName name="__SH3">'[6]Executive Summary -Thermal'!$A$4:$H$136</definedName>
    <definedName name="__SH4">'[6]Executive Summary -Thermal'!$A$4:$H$96</definedName>
    <definedName name="__SH5">'[6]Executive Summary -Thermal'!$A$4:$H$96</definedName>
    <definedName name="__SH6">'[6]Executive Summary -Thermal'!$A$4:$H$95</definedName>
    <definedName name="__SH7">'[6]Executive Summary -Thermal'!$A$4:$H$163</definedName>
    <definedName name="__SH8">'[6]Executive Summary -Thermal'!$A$4:$H$133</definedName>
    <definedName name="__SH9">'[6]Executive Summary -Thermal'!$A$4:$H$194</definedName>
    <definedName name="__xlfn_CUBESETCOUNT">#N/A</definedName>
    <definedName name="_8485G">'[6]Stationwise Thermal &amp; Hydel Gen'!$GR$4:$HK$9</definedName>
    <definedName name="_A100000" localSheetId="0">'[8]Format-5'!#REF!</definedName>
    <definedName name="_A100000">'[8]Format-5'!#REF!</definedName>
    <definedName name="_A100025" localSheetId="0">'[8]Format-5'!#REF!</definedName>
    <definedName name="_A100025">'[8]Format-5'!#REF!</definedName>
    <definedName name="_A99999" localSheetId="0">'[8]Format-5'!#REF!</definedName>
    <definedName name="_A99999">'[8]Format-5'!#REF!</definedName>
    <definedName name="_BSD1" localSheetId="0">#REF!</definedName>
    <definedName name="_BSD1">#REF!</definedName>
    <definedName name="_BSD2" localSheetId="0">#REF!</definedName>
    <definedName name="_BSD2">#REF!</definedName>
    <definedName name="_CZ1">[9]data!$F$721</definedName>
    <definedName name="_xlnm._FilterDatabase" hidden="1">[10]Dom!$E$9:$S$13</definedName>
    <definedName name="_IED1" localSheetId="0">#REF!</definedName>
    <definedName name="_IED1">#REF!</definedName>
    <definedName name="_IED2" localSheetId="0">#REF!</definedName>
    <definedName name="_IED2">#REF!</definedName>
    <definedName name="_Key1" localSheetId="0" hidden="1">#REF!</definedName>
    <definedName name="_Key1" hidden="1">#REF!</definedName>
    <definedName name="_LD1">[1]DLC!$K$59:$AF$8180</definedName>
    <definedName name="_LD2">[1]DLC!$GR$56:$HT$8181</definedName>
    <definedName name="_LD3">[1]DLC!$HV$57:$IO$8181</definedName>
    <definedName name="_LD4">[1]DLC!$AH$32:$BE$8180</definedName>
    <definedName name="_LD5">[1]DLC!$GR$53:$HK$8180</definedName>
    <definedName name="_LD6">[1]DLC!$GR$69:$HL$8180</definedName>
    <definedName name="_LR1" localSheetId="0">#REF!</definedName>
    <definedName name="_LR1">#REF!</definedName>
    <definedName name="_LR2" localSheetId="0">#REF!</definedName>
    <definedName name="_LR2">#REF!</definedName>
    <definedName name="_Order1" hidden="1">255</definedName>
    <definedName name="_Order2" hidden="1">0</definedName>
    <definedName name="_SCH6" localSheetId="0">'[11]04REL'!#REF!</definedName>
    <definedName name="_SCH6">'[11]04REL'!#REF!</definedName>
    <definedName name="_SH1">'[6]Executive Summary -Thermal'!$A$4:$H$108</definedName>
    <definedName name="_SH10">'[6]Executive Summary -Thermal'!$A$4:$G$118</definedName>
    <definedName name="_SH11">'[6]Executive Summary -Thermal'!$A$4:$H$167</definedName>
    <definedName name="_SH2">'[6]Executive Summary -Thermal'!$A$4:$H$157</definedName>
    <definedName name="_SH3">'[6]Executive Summary -Thermal'!$A$4:$H$136</definedName>
    <definedName name="_SH4">'[6]Executive Summary -Thermal'!$A$4:$H$96</definedName>
    <definedName name="_SH5">'[6]Executive Summary -Thermal'!$A$4:$H$96</definedName>
    <definedName name="_SH6">'[6]Executive Summary -Thermal'!$A$4:$H$95</definedName>
    <definedName name="_SH7">'[6]Executive Summary -Thermal'!$A$4:$H$163</definedName>
    <definedName name="_SH8">'[6]Executive Summary -Thermal'!$A$4:$H$133</definedName>
    <definedName name="_SH9">'[6]Executive Summary -Thermal'!$A$4:$H$194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hidden="1">{#N/A,#N/A,FALSE,"2000-01 Form 1.3a";#N/A,#N/A,FALSE,"H1 2001-02 Form 1.3a";#N/A,#N/A,FALSE,"H2 2001-02 Form 1.3a";#N/A,#N/A,FALSE,"2001-02 Form 1.3a";#N/A,#N/A,FALSE,"2002-03 Form 1.3a"}</definedName>
    <definedName name="ab" hidden="1">{#N/A,#N/A,FALSE,"2000-01 Form 1.3a";#N/A,#N/A,FALSE,"H1 2001-02 Form 1.3a";#N/A,#N/A,FALSE,"H2 2001-02 Form 1.3a";#N/A,#N/A,FALSE,"2001-02 Form 1.3a";#N/A,#N/A,FALSE,"2002-03 Form 1.3a"}</definedName>
    <definedName name="abc" localSheetId="0">'[8]Format-5'!#REF!</definedName>
    <definedName name="abc">'[8]Format-5'!#REF!</definedName>
    <definedName name="ADL.63">[12]Addl.40!$A$38:$I$284</definedName>
    <definedName name="agri" localSheetId="0">#REF!</definedName>
    <definedName name="agri">#REF!</definedName>
    <definedName name="Akramsakram" localSheetId="0">[13]A!#REF!</definedName>
    <definedName name="Akramsakram">[13]A!#REF!</definedName>
    <definedName name="annex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S">'[6]Executive Summary -Thermal'!$I$4:$AY$144</definedName>
    <definedName name="ASSUMPTIONS" localSheetId="0">#REF!</definedName>
    <definedName name="ASSUMPTIONS">#REF!</definedName>
    <definedName name="AUX">'[6]Executive Summary -Thermal'!$A$4:$H$95</definedName>
    <definedName name="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a" localSheetId="0">'[14]STN WISE EMR'!#REF!</definedName>
    <definedName name="ba">'[14]STN WISE EMR'!#REF!</definedName>
    <definedName name="barwala" localSheetId="0">'[14]STN WISE EMR'!#REF!</definedName>
    <definedName name="barwala">'[14]STN WISE EMR'!#REF!</definedName>
    <definedName name="BH" localSheetId="0">'[2]STN WISE EMR'!#REF!</definedName>
    <definedName name="BH">'[2]STN WISE EMR'!#REF!</definedName>
    <definedName name="BRH" localSheetId="0">'[2]STN WISE EMR'!#REF!</definedName>
    <definedName name="BRH">'[2]STN WISE EMR'!#REF!</definedName>
    <definedName name="bs" localSheetId="0">[13]A!#REF!</definedName>
    <definedName name="bs">[13]A!#REF!</definedName>
    <definedName name="BUS" localSheetId="0">#REF!</definedName>
    <definedName name="BUS">#REF!</definedName>
    <definedName name="Cap_add_and_loss_assumptions" localSheetId="0">#REF!</definedName>
    <definedName name="Cap_add_and_loss_assumptions">#REF!</definedName>
    <definedName name="cc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CDGD" localSheetId="0">[15]C.S.GENERATION!#REF!</definedName>
    <definedName name="CDGD">[15]C.S.GENERATION!#REF!</definedName>
    <definedName name="COAL">'[6]Executive Summary -Thermal'!$A$4:$H$96</definedName>
    <definedName name="Consumers" localSheetId="0">#REF!</definedName>
    <definedName name="Consumers">#REF!</definedName>
    <definedName name="CR">[1]DLC!$GS$40:$HM$87</definedName>
    <definedName name="_xlnm.Criteria">[1]DLC!$GS$304:$HF$305</definedName>
    <definedName name="CSMPD" localSheetId="0">[15]C.S.GENERATION!#REF!</definedName>
    <definedName name="CSMPD">[15]C.S.GENERATION!#REF!</definedName>
    <definedName name="D">#N/A</definedName>
    <definedName name="D_T">'[16]Discom Details'!$F$721</definedName>
    <definedName name="DateTimeStamp" localSheetId="0">#REF!</definedName>
    <definedName name="DateTimeStamp">#REF!</definedName>
    <definedName name="Demographic_data" localSheetId="0">#REF!</definedName>
    <definedName name="Demographic_data">#REF!</definedName>
    <definedName name="df" localSheetId="0">'[17]oct-06'!#REF!</definedName>
    <definedName name="df">'[17]oct-06'!#REF!</definedName>
    <definedName name="Discom1F1" localSheetId="0">#REF!</definedName>
    <definedName name="Discom1F1">#REF!</definedName>
    <definedName name="Discom1F2" localSheetId="0">#REF!</definedName>
    <definedName name="Discom1F2">#REF!</definedName>
    <definedName name="Discom1F3" localSheetId="0">#REF!</definedName>
    <definedName name="Discom1F3">#REF!</definedName>
    <definedName name="Discom1F4" localSheetId="0">#REF!</definedName>
    <definedName name="Discom1F4">#REF!</definedName>
    <definedName name="Discom1F6" localSheetId="0">#REF!</definedName>
    <definedName name="Discom1F6">#REF!</definedName>
    <definedName name="Discom2F1" localSheetId="0">#REF!</definedName>
    <definedName name="Discom2F1">#REF!</definedName>
    <definedName name="Discom2F2" localSheetId="0">#REF!</definedName>
    <definedName name="Discom2F2">#REF!</definedName>
    <definedName name="Discom2F3" localSheetId="0">#REF!</definedName>
    <definedName name="Discom2F3">#REF!</definedName>
    <definedName name="Discom2F4" localSheetId="0">#REF!</definedName>
    <definedName name="Discom2F4">#REF!</definedName>
    <definedName name="Discom2F6" localSheetId="0">#REF!</definedName>
    <definedName name="Discom2F6">#REF!</definedName>
    <definedName name="dom" localSheetId="0">#REF!</definedName>
    <definedName name="dom">#REF!</definedName>
    <definedName name="dpc">'[18]dpc cost'!$D$1</definedName>
    <definedName name="DSAD" hidden="1">{#N/A,#N/A,FALSE,"2002-03 Form 1.3a";#N/A,#N/A,FALSE,"2003-04 Form 1.3a";#N/A,#N/A,FALSE,"Avai- CY";#N/A,#N/A,FALSE,"Avai- EY";#N/A,#N/A,FALSE,"Demand vs Availability"}</definedName>
    <definedName name="E_315MVA_Addl_Page1" localSheetId="0">#REF!</definedName>
    <definedName name="E_315MVA_Addl_Page1">#REF!</definedName>
    <definedName name="E_315MVA_Addl_Page2" localSheetId="0">#REF!</definedName>
    <definedName name="E_315MVA_Addl_Page2">#REF!</definedName>
    <definedName name="ED" localSheetId="0">#REF!</definedName>
    <definedName name="ED">#REF!</definedName>
    <definedName name="Energy_sales" localSheetId="0">#REF!</definedName>
    <definedName name="Energy_sales">#REF!</definedName>
    <definedName name="Error_Types" localSheetId="0">#REF!</definedName>
    <definedName name="Error_Types">#REF!</definedName>
    <definedName name="_xlnm.Extract">[1]DLC!$GS$307:$HF$322</definedName>
    <definedName name="Fuel_Exp_CY" localSheetId="0">#REF!</definedName>
    <definedName name="Fuel_Exp_CY">#REF!</definedName>
    <definedName name="Fuel_Exp_EY" localSheetId="0">#REF!</definedName>
    <definedName name="Fuel_Exp_EY">#REF!</definedName>
    <definedName name="Fuel_Exp_PY" localSheetId="0">#REF!</definedName>
    <definedName name="Fuel_Exp_PY">#REF!</definedName>
    <definedName name="GENPUF">'[6]Executive Summary -Thermal'!$A$4:$H$161</definedName>
    <definedName name="GG" localSheetId="0">#REF!</definedName>
    <definedName name="GG">#REF!</definedName>
    <definedName name="GH" localSheetId="0">'[2]STN WISE EMR'!#REF!</definedName>
    <definedName name="GH">'[2]STN WISE EMR'!#REF!</definedName>
    <definedName name="gr" localSheetId="0">[13]A!#REF!</definedName>
    <definedName name="gr">[13]A!#REF!</definedName>
    <definedName name="HFOHSD">'[6]Executive Summary -Thermal'!$A$4:$H$96</definedName>
    <definedName name="Horizontal_Not_Selected" localSheetId="0">#REF!</definedName>
    <definedName name="Horizontal_Not_Selected">#REF!</definedName>
    <definedName name="if" localSheetId="0">'[19]annexture-g1'!#REF!</definedName>
    <definedName name="if">'[19]annexture-g1'!#REF!</definedName>
    <definedName name="IIII" localSheetId="0">[13]A!#REF!</definedName>
    <definedName name="IIII">[13]A!#REF!</definedName>
    <definedName name="IN">[1]DLC!$GS$2:$HF$22</definedName>
    <definedName name="Intt_Charge_cY" localSheetId="0">#REF!,#REF!</definedName>
    <definedName name="Intt_Charge_cY">#REF!,#REF!</definedName>
    <definedName name="Intt_Charge_cy_1">'[20]A 3.7'!$H$35,'[20]A 3.7'!$H$44</definedName>
    <definedName name="Intt_Charge_eY" localSheetId="0">#REF!,#REF!</definedName>
    <definedName name="Intt_Charge_eY">#REF!,#REF!</definedName>
    <definedName name="Intt_Charge_ey_1">'[20]A 3.7'!$I$35,'[20]A 3.7'!$I$44</definedName>
    <definedName name="Intt_Charge_PY" localSheetId="0">#REF!,#REF!</definedName>
    <definedName name="Intt_Charge_PY">#REF!,#REF!</definedName>
    <definedName name="Intt_Charge_py_1">'[20]A 3.7'!$G$35,'[20]A 3.7'!$G$44</definedName>
    <definedName name="Investment_Plan" localSheetId="0">#REF!,#REF!</definedName>
    <definedName name="Investment_Plan">#REF!,#REF!</definedName>
    <definedName name="JV10Group_944" localSheetId="0">#REF!</definedName>
    <definedName name="JV10Group_944">#REF!</definedName>
    <definedName name="JV14Group_944" localSheetId="0">#REF!</definedName>
    <definedName name="JV14Group_944">#REF!</definedName>
    <definedName name="K2000_">#N/A</definedName>
    <definedName name="KEII">'[6]Executive Summary -Thermal'!$H$4:$I$31</definedName>
    <definedName name="KEIIU">'[6]Executive Summary -Thermal'!$A$4:$F$31</definedName>
    <definedName name="l" localSheetId="0">[13]A!#REF!</definedName>
    <definedName name="l">[13]A!#REF!</definedName>
    <definedName name="L1M10" localSheetId="0">#REF!</definedName>
    <definedName name="L1M10">#REF!</definedName>
    <definedName name="L1M2" localSheetId="0">#REF!</definedName>
    <definedName name="L1M2">#REF!</definedName>
    <definedName name="L1M22" localSheetId="0">#REF!</definedName>
    <definedName name="L1M22">#REF!</definedName>
    <definedName name="L1M23" localSheetId="0">#REF!</definedName>
    <definedName name="L1M23">#REF!</definedName>
    <definedName name="L1M24" localSheetId="0">#REF!</definedName>
    <definedName name="L1M24">#REF!</definedName>
    <definedName name="L1M30" localSheetId="0">#REF!</definedName>
    <definedName name="L1M30">#REF!</definedName>
    <definedName name="L1M31" localSheetId="0">#REF!</definedName>
    <definedName name="L1M31">#REF!</definedName>
    <definedName name="L1M32" localSheetId="0">#REF!</definedName>
    <definedName name="L1M32">#REF!</definedName>
    <definedName name="L1M33" localSheetId="0">#REF!</definedName>
    <definedName name="L1M33">#REF!</definedName>
    <definedName name="L1M34" localSheetId="0">#REF!</definedName>
    <definedName name="L1M34">#REF!</definedName>
    <definedName name="L1M37" localSheetId="0">#REF!</definedName>
    <definedName name="L1M37">#REF!</definedName>
    <definedName name="L1M38" localSheetId="0">#REF!</definedName>
    <definedName name="L1M38">#REF!</definedName>
    <definedName name="L1M6" localSheetId="0">#REF!</definedName>
    <definedName name="L1M6">#REF!</definedName>
    <definedName name="L1M8" localSheetId="0">#REF!</definedName>
    <definedName name="L1M8">#REF!</definedName>
    <definedName name="L1M9" localSheetId="0">#REF!</definedName>
    <definedName name="L1M9">#REF!</definedName>
    <definedName name="LEVEL" localSheetId="0">#REF!</definedName>
    <definedName name="LEVEL">#REF!</definedName>
    <definedName name="Live_Integrity" localSheetId="0">[21]Inputs!#REF!</definedName>
    <definedName name="Live_Integrity">[21]Inputs!#REF!</definedName>
    <definedName name="ltind" localSheetId="0">#REF!</definedName>
    <definedName name="ltind">#REF!</definedName>
    <definedName name="Master_Integrity" localSheetId="0">[21]Inputs!#REF!</definedName>
    <definedName name="Master_Integrity">[21]Inputs!#REF!</definedName>
    <definedName name="Master_Signals" localSheetId="0">[21]Inputs!#REF!</definedName>
    <definedName name="Master_Signals">[21]Inputs!#REF!</definedName>
    <definedName name="MEPE">'[6]Executive Summary -Thermal'!$I$4:$EG$36</definedName>
    <definedName name="mill" localSheetId="0">#REF!</definedName>
    <definedName name="mill">#REF!</definedName>
    <definedName name="mm" localSheetId="0">#REF!</definedName>
    <definedName name="mm">#REF!</definedName>
    <definedName name="mmm" localSheetId="0">#REF!</definedName>
    <definedName name="mmm">#REF!</definedName>
    <definedName name="MOD">'[6]Executive Summary -Thermal'!$A$162:$H$257</definedName>
    <definedName name="MTPI" localSheetId="0">#REF!</definedName>
    <definedName name="MTPI">#REF!</definedName>
    <definedName name="n" localSheetId="0">[13]A!#REF!</definedName>
    <definedName name="n">[13]A!#REF!</definedName>
    <definedName name="Name_Company">[21]Inputs!$E$140</definedName>
    <definedName name="Name_Model">[21]Inputs!$E$141</definedName>
    <definedName name="Name_Project">[21]Inputs!$E$142</definedName>
    <definedName name="NameBaseCase" localSheetId="0">#REF!</definedName>
    <definedName name="NameBaseCase">#REF!</definedName>
    <definedName name="new" localSheetId="0">#REF!</definedName>
    <definedName name="new">#REF!</definedName>
    <definedName name="nippani" localSheetId="0">[13]A!#REF!</definedName>
    <definedName name="nippani">[13]A!#REF!</definedName>
    <definedName name="NIPPANI." localSheetId="0">[13]A!#REF!</definedName>
    <definedName name="NIPPANI.">[13]A!#REF!</definedName>
    <definedName name="nn" localSheetId="0">#REF!</definedName>
    <definedName name="nn">#REF!</definedName>
    <definedName name="NonDom" localSheetId="0">#REF!</definedName>
    <definedName name="NonDom">#REF!</definedName>
    <definedName name="Pop_Ratio" localSheetId="0">#REF!</definedName>
    <definedName name="Pop_Ratio">#REF!</definedName>
    <definedName name="_xlnm.Print_Area" localSheetId="0">[13]A!#REF!</definedName>
    <definedName name="_xlnm.Print_Area">[13]A!#REF!</definedName>
    <definedName name="_xlnm.Print_Titles">'[22]Ag LF'!$A$1:$B$65536,'[22]Ag LF'!$A$1:$IV$4</definedName>
    <definedName name="PTPI" localSheetId="0">#REF!</definedName>
    <definedName name="PTPI">#REF!</definedName>
    <definedName name="Pumps_and_Meterisation" localSheetId="0">#REF!</definedName>
    <definedName name="Pumps_and_Meterisation">#REF!</definedName>
    <definedName name="q">'[23]A 3.7'!$I$35,'[23]A 3.7'!$I$44</definedName>
    <definedName name="R_">#N/A</definedName>
    <definedName name="R_15_00_01" localSheetId="0">#REF!</definedName>
    <definedName name="R_15_00_01">#REF!</definedName>
    <definedName name="RH" localSheetId="0">'[2]STN WISE EMR'!#REF!</definedName>
    <definedName name="RH">'[2]STN WISE EMR'!#REF!</definedName>
    <definedName name="SA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cenario" localSheetId="0">#REF!</definedName>
    <definedName name="Scenario">#REF!</definedName>
    <definedName name="Scenario_Name" localSheetId="0">#REF!</definedName>
    <definedName name="Scenario_Name">#REF!</definedName>
    <definedName name="Scheme" localSheetId="0">#REF!,#REF!</definedName>
    <definedName name="Scheme">#REF!,#REF!</definedName>
    <definedName name="Select_Horizontal" localSheetId="0">#REF!</definedName>
    <definedName name="Select_Horizontal">#REF!</definedName>
    <definedName name="Select_Vertical" localSheetId="0">#REF!</definedName>
    <definedName name="Select_Vertical">#REF!</definedName>
    <definedName name="sfdadsfasdf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hft1">[18]SUMMERY!$P$1</definedName>
    <definedName name="shftI">[24]SUMMERY!$P$1</definedName>
    <definedName name="SHTA" localSheetId="0">#REF!</definedName>
    <definedName name="SHTA">#REF!</definedName>
    <definedName name="shta1" localSheetId="0">#REF!</definedName>
    <definedName name="shta1">#REF!</definedName>
    <definedName name="Specific_Consumption" localSheetId="0">#REF!</definedName>
    <definedName name="Specific_Consumption">#REF!</definedName>
    <definedName name="Sri_S_M_Majjigudda" localSheetId="0">#REF!</definedName>
    <definedName name="Sri_S_M_Majjigudda">#REF!</definedName>
    <definedName name="sss" localSheetId="0">#REF!</definedName>
    <definedName name="sss">#REF!</definedName>
    <definedName name="STPI" localSheetId="0">#REF!</definedName>
    <definedName name="STPI">#REF!</definedName>
    <definedName name="Styles" localSheetId="0">#REF!</definedName>
    <definedName name="Styles">#REF!</definedName>
    <definedName name="Sup" localSheetId="0">#REF!</definedName>
    <definedName name="Sup">#REF!</definedName>
    <definedName name="Supp" localSheetId="0">#REF!</definedName>
    <definedName name="Supp">#REF!</definedName>
    <definedName name="T_T">'[16]Discom Details'!$F$720</definedName>
    <definedName name="thou" localSheetId="0">#REF!</definedName>
    <definedName name="thou">#REF!</definedName>
    <definedName name="THPROG" localSheetId="0">'[2]STN WISE EMR'!#REF!</definedName>
    <definedName name="THPROG">'[2]STN WISE EMR'!#REF!</definedName>
    <definedName name="TN" localSheetId="0">'[2]STN WISE EMR'!#REF!</definedName>
    <definedName name="TN">'[2]STN WISE EMR'!#REF!</definedName>
    <definedName name="TVA">'[6]Executive Summary -Thermal'!$A$4:$H$126</definedName>
    <definedName name="u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G" localSheetId="0">#REF!</definedName>
    <definedName name="UG">#REF!</definedName>
    <definedName name="uj" localSheetId="0">#REF!,#REF!</definedName>
    <definedName name="uj">#REF!,#REF!</definedName>
    <definedName name="un">'[25]A 3.7'!$I$35,'[25]A 3.7'!$I$44</definedName>
    <definedName name="Unrestricted_Specific_Consumption" localSheetId="0">#REF!</definedName>
    <definedName name="Unrestricted_Specific_Consumption">#REF!</definedName>
    <definedName name="Vertical_Not_Selected" localSheetId="0">#REF!</definedName>
    <definedName name="Vertical_Not_Selected">#REF!</definedName>
    <definedName name="vij" localSheetId="0">#REF!</definedName>
    <definedName name="vij">#REF!</definedName>
    <definedName name="was" localSheetId="0">[13]A!#REF!</definedName>
    <definedName name="was">[13]A!#REF!</definedName>
    <definedName name="wasim" localSheetId="0">[13]A!#REF!</definedName>
    <definedName name="wasim">[13]A!#REF!</definedName>
    <definedName name="wasimn" localSheetId="0">[13]A!#REF!</definedName>
    <definedName name="wasimn">[13]A!#REF!</definedName>
    <definedName name="wer" localSheetId="0">'[8]Format-5'!#REF!</definedName>
    <definedName name="wer">'[8]Format-5'!#REF!</definedName>
    <definedName name="WIP_944" localSheetId="0">#REF!</definedName>
    <definedName name="WIP_944">#REF!</definedName>
    <definedName name="WIPComments" localSheetId="0">#REF!</definedName>
    <definedName name="WIPComments">#REF!</definedName>
    <definedName name="WIPMacroStart" localSheetId="0">#REF!</definedName>
    <definedName name="WIPMacroStart">#REF!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hidden="1">{#N/A,#N/A,FALSE,"2002-03 Form 1.3a";#N/A,#N/A,FALSE,"2003-04 Form 1.3a";#N/A,#N/A,FALSE,"Avai- CY";#N/A,#N/A,FALSE,"Avai- EY";#N/A,#N/A,FALSE,"Demand vs Availability"}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X1_" localSheetId="0">#REF!</definedName>
    <definedName name="X1_">#REF!</definedName>
    <definedName name="Y122_">[1]DLC!$HR$109</definedName>
    <definedName name="YEAR" localSheetId="0">#REF!</definedName>
    <definedName name="YEAR">#REF!</definedName>
    <definedName name="YEARLY">[6]TWELVE!$A$3:$Q$445</definedName>
    <definedName name="YTPI" localSheetId="0">#REF!</definedName>
    <definedName name="YTP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H14" i="1"/>
  <c r="F14" i="1"/>
  <c r="H13" i="1"/>
  <c r="F13" i="1"/>
  <c r="H12" i="1"/>
  <c r="F12" i="1"/>
  <c r="H11" i="1"/>
  <c r="H10" i="1"/>
  <c r="F10" i="1"/>
  <c r="H9" i="1"/>
  <c r="F9" i="1"/>
  <c r="H8" i="1"/>
  <c r="F8" i="1"/>
  <c r="H7" i="1"/>
  <c r="F7" i="1"/>
  <c r="D31" i="1" l="1"/>
  <c r="F17" i="1" l="1"/>
  <c r="G21" i="1" l="1"/>
  <c r="H85" i="1" l="1"/>
  <c r="H68" i="1"/>
  <c r="G68" i="1"/>
  <c r="H67" i="1"/>
  <c r="G67" i="1"/>
  <c r="H66" i="1"/>
  <c r="G66" i="1"/>
  <c r="G65" i="1"/>
  <c r="G64" i="1"/>
  <c r="G63" i="1"/>
  <c r="G62" i="1"/>
  <c r="H61" i="1"/>
  <c r="G61" i="1"/>
  <c r="H60" i="1"/>
  <c r="G60" i="1"/>
  <c r="H59" i="1"/>
  <c r="H69" i="1" s="1"/>
  <c r="G59" i="1"/>
  <c r="G69" i="1" s="1"/>
  <c r="H58" i="1"/>
  <c r="G58" i="1"/>
  <c r="H57" i="1"/>
  <c r="G57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A39" i="1"/>
  <c r="H35" i="1"/>
  <c r="G35" i="1"/>
  <c r="H34" i="1"/>
  <c r="G34" i="1"/>
  <c r="H32" i="1"/>
  <c r="G32" i="1"/>
  <c r="G33" i="1" s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H20" i="1"/>
  <c r="G20" i="1"/>
  <c r="D11" i="1"/>
  <c r="D10" i="1"/>
  <c r="D8" i="1"/>
  <c r="G73" i="1" l="1"/>
  <c r="D12" i="1"/>
  <c r="H36" i="1"/>
  <c r="H38" i="1" s="1"/>
  <c r="G36" i="1"/>
  <c r="G38" i="1" s="1"/>
  <c r="G71" i="1"/>
  <c r="G55" i="1"/>
  <c r="G70" i="1" s="1"/>
  <c r="D9" i="1"/>
  <c r="D13" i="1"/>
  <c r="H55" i="1"/>
  <c r="H70" i="1" s="1"/>
  <c r="H71" i="1" l="1"/>
  <c r="D14" i="1"/>
  <c r="D15" i="1" l="1"/>
  <c r="H17" i="1" l="1"/>
  <c r="H72" i="1" s="1"/>
  <c r="H76" i="1" s="1"/>
  <c r="G72" i="1"/>
  <c r="G74" i="1" l="1"/>
  <c r="H75" i="1"/>
  <c r="H82" i="1" s="1"/>
  <c r="H78" i="1"/>
  <c r="H77" i="1"/>
  <c r="H79" i="1"/>
  <c r="H81" i="1" l="1"/>
  <c r="H80" i="1"/>
  <c r="H83" i="1"/>
  <c r="H84" i="1" l="1"/>
  <c r="H86" i="1" s="1"/>
</calcChain>
</file>

<file path=xl/sharedStrings.xml><?xml version="1.0" encoding="utf-8"?>
<sst xmlns="http://schemas.openxmlformats.org/spreadsheetml/2006/main" count="163" uniqueCount="114">
  <si>
    <t>CHAMUNDESHWARI ELECTRICITY SUPPLY COMPANY LIMITED</t>
  </si>
  <si>
    <t>GOK Order No:- Energy/606/VSC/2021, Bengalore Date:-29.09.2021</t>
  </si>
  <si>
    <t xml:space="preserve">No of Villages Covred : 01 Nos </t>
  </si>
  <si>
    <t>Name of Sub DIvision : Keragodu</t>
  </si>
  <si>
    <t>Sl.   No.</t>
  </si>
  <si>
    <t>Particulars</t>
  </si>
  <si>
    <t>Unit</t>
  </si>
  <si>
    <t>Total
 Qty</t>
  </si>
  <si>
    <t xml:space="preserve"> Material unit Rate</t>
  </si>
  <si>
    <t xml:space="preserve"> Material Amount</t>
  </si>
  <si>
    <t>Labour unit Rate</t>
  </si>
  <si>
    <t xml:space="preserve"> Labour Amount</t>
  </si>
  <si>
    <t xml:space="preserve">G.I Short pole, 25mm dia, 2.9 mm thick 1.3 mtrs long as per RCE specification </t>
  </si>
  <si>
    <t>No</t>
  </si>
  <si>
    <t>G. I Pole clamp with Fish plate as per REC specification</t>
  </si>
  <si>
    <t xml:space="preserve">2.5 sq. mm Twin core (Unarmoured)PVC insulated cable with Aluminium conductor with GI messenger wire &amp; Brake/Reel) insulators as per specification no: 27/1983 </t>
  </si>
  <si>
    <t>Mt</t>
  </si>
  <si>
    <t>PVC conduit 19mm dia as per REC specification</t>
  </si>
  <si>
    <t xml:space="preserve">Class-1, Electrostaic Single phase Energy Meter as per REC specification </t>
  </si>
  <si>
    <t>Aerial fuse board as per REC specification</t>
  </si>
  <si>
    <t>Spiral Electrode type Earthing/GI Wire No. 10</t>
  </si>
  <si>
    <t>SMC BOX ( Meter board Thermosetting plastic i.e. fibre glass reinforced polyster based sheet moulding compound(SMC) single phase meter housing and meter protection box of size 250mm height * 250mm width*160mm depth &amp; 2.5mm thick, with suitable arrangements for fixing single phase MCCB (Double pole miniature circuit breaker-16 amps (one number)</t>
  </si>
  <si>
    <t xml:space="preserve">Internal Wiring Kit Including 2.5sq mm Aluminium wire, switch board with 5A swich &amp; 3 pin socket, Angle holder, 9 watts screw type LED lamp, Internal wiring complete as per REC specification </t>
  </si>
  <si>
    <t>L/S</t>
  </si>
  <si>
    <t>Miscellaneous materials</t>
  </si>
  <si>
    <t xml:space="preserve">  COST OF MATERIALS </t>
  </si>
  <si>
    <t>Part B:LT Line Extension</t>
  </si>
  <si>
    <t>SL. 
No</t>
  </si>
  <si>
    <t>Qty</t>
  </si>
  <si>
    <t>Unit Material Rate</t>
  </si>
  <si>
    <t>Unit Labour Rate</t>
  </si>
  <si>
    <t>Material Amount</t>
  </si>
  <si>
    <t>Labour                       Amount</t>
  </si>
  <si>
    <t xml:space="preserve">RCC Pole 8.0 Mtr long </t>
  </si>
  <si>
    <t xml:space="preserve">RCC Pole 9.0 Mtr long </t>
  </si>
  <si>
    <t xml:space="preserve">PSC Pole 8.0 Mtr long Using for stud </t>
  </si>
  <si>
    <t xml:space="preserve"> 4 Pin  X arms withbolts &amp; nuts for RCC</t>
  </si>
  <si>
    <t>Set</t>
  </si>
  <si>
    <t xml:space="preserve"> 11Kv Horizontal  X arms with HTST supports</t>
  </si>
  <si>
    <t>1.1 Pin Insulator for LT</t>
  </si>
  <si>
    <t>11 Pin Insulator(Polymeric)</t>
  </si>
  <si>
    <t>No.8 Kv Strain insulators</t>
  </si>
  <si>
    <t>Spiral Earth Electrodes</t>
  </si>
  <si>
    <t xml:space="preserve">Guy Set Complete for LT </t>
  </si>
  <si>
    <t>Concreting of Guy Sets without cement</t>
  </si>
  <si>
    <t>Kms</t>
  </si>
  <si>
    <t>Conductor accessories 3% on above</t>
  </si>
  <si>
    <t>Loading&amp; Unloading 8mtr poles</t>
  </si>
  <si>
    <t>Loading&amp; Unloading 9mtr poles</t>
  </si>
  <si>
    <t>Misc</t>
  </si>
  <si>
    <t>Total</t>
  </si>
  <si>
    <t>{ Estimate Prepared Using Common S.R.-2017-18.}</t>
  </si>
  <si>
    <t>Part-A: TRASFORMER</t>
  </si>
  <si>
    <t>Sl. No</t>
  </si>
  <si>
    <t>Particular's</t>
  </si>
  <si>
    <t>Material Cost</t>
  </si>
  <si>
    <t>Labour                       Cost</t>
  </si>
  <si>
    <t xml:space="preserve"> 9 Mtr RCC Double Pole Transformer Structure</t>
  </si>
  <si>
    <t>11 KV Pin Insulator Polymer Type</t>
  </si>
  <si>
    <t xml:space="preserve"> 45 KN Disc Insulator Polymer Type</t>
  </si>
  <si>
    <t>Guy Set Complete</t>
  </si>
  <si>
    <t>11 KV/433V,63KVA,3 Phase 50 Cys Distribution Transformer BEE-4 Star Rated with Oil (Supplied by Department)</t>
  </si>
  <si>
    <t>Earthing Materials pipe type for grounding as per drawing No.BESCOM/GM/CP/15 &amp; 34 / Dt:24.10.07.</t>
  </si>
  <si>
    <t>Caution / Danger Bord as per Drawing No.BESCOM/GM/CP/40/Dt:24.10.07</t>
  </si>
  <si>
    <t>Anti-Clambing Device ( 12 Mtrs / 1 kg G.I.Barbed Wire ) Lumpsum</t>
  </si>
  <si>
    <t>Kg</t>
  </si>
  <si>
    <t>Concreting for Guy Sets without Cement</t>
  </si>
  <si>
    <t>GI wire 8 SWG</t>
  </si>
  <si>
    <t>Guy wire 7 / 10 SWG</t>
  </si>
  <si>
    <t>Pole Concreting CC 1:2:4 (Base+Pole Concreting+Coping)</t>
  </si>
  <si>
    <t xml:space="preserve">Total  </t>
  </si>
  <si>
    <t>Part-B</t>
  </si>
  <si>
    <t>11 KVLightning Arrester Metal oxide9 KV,5 KA,</t>
  </si>
  <si>
    <t>Set(3Nos)</t>
  </si>
  <si>
    <t>Part-C: SWITCH GEAR</t>
  </si>
  <si>
    <t>LT Protection Kit for 25 KVA DTC</t>
  </si>
  <si>
    <t>b) LT Wiring ( From DTC to LT Line Metering Box &amp; LT Protection Kit ) SINGLE CIRCUTE</t>
  </si>
  <si>
    <t>i.Al Lead Wire -50 Sqmm</t>
  </si>
  <si>
    <t>Mtr</t>
  </si>
  <si>
    <t>ii.Copper Lugg's -50 Sqmm</t>
  </si>
  <si>
    <t>iii.PG Clamps - Rabbit to 50 Sqmm</t>
  </si>
  <si>
    <t>iv.Spacers for DTC Wiring</t>
  </si>
  <si>
    <t>v.Fish Plate with necessary Clamps,bolts &amp; nuts etc complete (Galvanised)</t>
  </si>
  <si>
    <t>vi.LT 3 phase 4 Wire 5-30A Thread Through Type Composite meter box consisting of ETV meter with AMR compony with built in GSM/GPRS modern (as per technical specification) upto 100 KVA DTC</t>
  </si>
  <si>
    <t>11KV Solid Core Type H G Fuse,(3Nos.)</t>
  </si>
  <si>
    <t>GOS 200 Amps S/B With H-Frame for Transformer Center</t>
  </si>
  <si>
    <t>Total Cost (Material) for part-C</t>
  </si>
  <si>
    <t>Total (A+B+C)</t>
  </si>
  <si>
    <t>LT Line</t>
  </si>
  <si>
    <t>CESCOM Portion  (Single phase Energy Meter + Poles + Conductor)</t>
  </si>
  <si>
    <t>Agency Portion</t>
  </si>
  <si>
    <t>Labour charges</t>
  </si>
  <si>
    <t>GST @ 18%  (CGST 9 % + SGST 9 %) on Total labour charges.</t>
  </si>
  <si>
    <t>Employes cost 20 % on Labour (20%  for DCW on M&amp;LC)</t>
  </si>
  <si>
    <t>Contribution towards employees provident fund charge @ &amp; ESI @ 17.91% (wherever applicable) on Total LC</t>
  </si>
  <si>
    <t>Transportation cost from stores to site (wherever applicable at 2 % on material cost)</t>
  </si>
  <si>
    <t>Watch &amp; ward cost @ 1% on material cost</t>
  </si>
  <si>
    <t xml:space="preserve">Contingency at 2% on material &amp; Labour </t>
  </si>
  <si>
    <t>Insurance cost against theft &amp; accident @ 1% on material cost</t>
  </si>
  <si>
    <t>Performance guarantee and loss of interesrt on margin money of BG @ 2.5% of the value of BG.</t>
  </si>
  <si>
    <t>Miscellaneous  Charges</t>
  </si>
  <si>
    <t>Total Cost of Estimate</t>
  </si>
  <si>
    <t xml:space="preserve"> </t>
  </si>
  <si>
    <t>Section Officer</t>
  </si>
  <si>
    <t>Asst. Executive Engineer (Ele)</t>
  </si>
  <si>
    <t>CESC, O &amp; M Section, KERAGODU</t>
  </si>
  <si>
    <t>CESC,O&amp; M Sub Division,Keragodu ,</t>
  </si>
  <si>
    <t xml:space="preserve">PSC Pole 9.0 Mtr long </t>
  </si>
  <si>
    <t>Rabbit Acsr Conductor 1.5% slag</t>
  </si>
  <si>
    <r>
      <t>No of Consumer : 01</t>
    </r>
    <r>
      <rPr>
        <b/>
        <sz val="12"/>
        <color rgb="FFFF0000"/>
        <rFont val="Calibri Light"/>
        <family val="1"/>
        <scheme val="major"/>
      </rPr>
      <t xml:space="preserve"> Nos</t>
    </r>
  </si>
  <si>
    <r>
      <t xml:space="preserve">Name of Gram Panchayth : </t>
    </r>
    <r>
      <rPr>
        <b/>
        <sz val="12"/>
        <rFont val="Calibri Light"/>
        <family val="1"/>
        <scheme val="major"/>
      </rPr>
      <t>Hallagere</t>
    </r>
  </si>
  <si>
    <t>1)Certificate: Certified that I have personally Visited the spot and prepared this estimate using Common SR 2021-22 in most economical and safety to execute the work.</t>
  </si>
  <si>
    <r>
      <t>Report: Report: This Estimate amounting to</t>
    </r>
    <r>
      <rPr>
        <b/>
        <sz val="11"/>
        <rFont val="Calibri Light"/>
        <family val="2"/>
        <scheme val="major"/>
      </rPr>
      <t xml:space="preserve"> Rs: 13019-/-</t>
    </r>
    <r>
      <rPr>
        <sz val="11"/>
        <rFont val="Calibri Light"/>
        <family val="1"/>
        <scheme val="major"/>
      </rPr>
      <t xml:space="preserve"> Only  For creation of infrastructure for Electrification of unelectrified 01 No's of BPL house holds under "BELAKU Scheme" in  KERAGODU Section O &amp; M Sub-Division Keragodu  O &amp; M Division Mandya @ Tangalagere  Village.</t>
    </r>
  </si>
  <si>
    <t xml:space="preserve">       Estimates For creation of infrastructure for Electrification of unelectrified 01 No's of BPL house holds under "BELAKU Scheme" in  KERAGODU Section O &amp; M Sub-Division Keragodu  O &amp; M Division Mandya @ Tangalagere Village.
Beneficiery Names:-1.Pramila w/o Ananda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</si>
</sst>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sz val="11"/>
      <name val="Century Gothic"/>
      <family val="2"/>
    </font>
    <font>
      <b/>
      <sz val="11"/>
      <name val="Calibri Light"/>
      <scheme val="major"/>
    </font>
    <font>
      <u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2"/>
      <name val="Calibri Light"/>
      <scheme val="major"/>
    </font>
    <font>
      <b/>
      <sz val="11"/>
      <name val="Calibri Light"/>
      <family val="2"/>
      <scheme val="major"/>
    </font>
    <font>
      <sz val="11"/>
      <name val="Cambriac"/>
    </font>
    <font>
      <b/>
      <sz val="10"/>
      <name val="Cambriac"/>
    </font>
    <font>
      <sz val="10"/>
      <name val="Cambriac"/>
    </font>
    <font>
      <sz val="14"/>
      <name val="Nudi 01 e"/>
    </font>
    <font>
      <sz val="14"/>
      <name val="Calibri Light"/>
      <family val="1"/>
      <scheme val="major"/>
    </font>
    <font>
      <sz val="14"/>
      <name val="Century Gothic"/>
      <family val="2"/>
    </font>
    <font>
      <b/>
      <sz val="14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7" fillId="2" borderId="1" xfId="2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vertical="top" wrapText="1"/>
    </xf>
    <xf numFmtId="165" fontId="7" fillId="0" borderId="1" xfId="2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top" wrapText="1"/>
    </xf>
    <xf numFmtId="1" fontId="7" fillId="0" borderId="1" xfId="2" applyNumberFormat="1" applyFont="1" applyFill="1" applyBorder="1" applyAlignment="1">
      <alignment horizontal="center" vertical="top"/>
    </xf>
    <xf numFmtId="1" fontId="7" fillId="0" borderId="1" xfId="2" applyNumberFormat="1" applyFont="1" applyFill="1" applyBorder="1" applyAlignment="1">
      <alignment horizontal="right" vertical="top"/>
    </xf>
    <xf numFmtId="2" fontId="7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0" fillId="0" borderId="0" xfId="0" applyFont="1"/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4" applyFont="1" applyFill="1" applyBorder="1" applyAlignment="1">
      <alignment horizontal="center" vertical="center"/>
    </xf>
    <xf numFmtId="1" fontId="5" fillId="2" borderId="1" xfId="5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right" vertical="center"/>
    </xf>
    <xf numFmtId="2" fontId="5" fillId="2" borderId="1" xfId="1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center" wrapText="1"/>
    </xf>
    <xf numFmtId="2" fontId="5" fillId="2" borderId="1" xfId="5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/>
    </xf>
    <xf numFmtId="164" fontId="5" fillId="2" borderId="1" xfId="5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/>
    <xf numFmtId="2" fontId="4" fillId="2" borderId="1" xfId="1" applyNumberFormat="1" applyFont="1" applyFill="1" applyBorder="1" applyAlignment="1"/>
    <xf numFmtId="0" fontId="17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2" fontId="11" fillId="3" borderId="1" xfId="5" applyNumberFormat="1" applyFont="1" applyFill="1" applyBorder="1" applyAlignment="1">
      <alignment vertical="center"/>
    </xf>
    <xf numFmtId="2" fontId="11" fillId="3" borderId="1" xfId="1" applyNumberFormat="1" applyFont="1" applyFill="1" applyBorder="1" applyAlignment="1">
      <alignment vertical="center"/>
    </xf>
    <xf numFmtId="0" fontId="11" fillId="3" borderId="1" xfId="5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5" xfId="5" applyFont="1" applyFill="1" applyBorder="1" applyAlignment="1">
      <alignment horizontal="left" vertical="center" wrapText="1"/>
    </xf>
    <xf numFmtId="0" fontId="11" fillId="3" borderId="5" xfId="5" applyFont="1" applyFill="1" applyBorder="1" applyAlignment="1">
      <alignment horizontal="center" vertical="center"/>
    </xf>
    <xf numFmtId="2" fontId="11" fillId="3" borderId="5" xfId="5" applyNumberFormat="1" applyFont="1" applyFill="1" applyBorder="1" applyAlignment="1">
      <alignment vertical="center"/>
    </xf>
    <xf numFmtId="0" fontId="11" fillId="3" borderId="1" xfId="5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right" vertical="center"/>
    </xf>
    <xf numFmtId="2" fontId="11" fillId="3" borderId="1" xfId="1" applyNumberFormat="1" applyFont="1" applyFill="1" applyBorder="1" applyAlignment="1">
      <alignment horizontal="right" vertical="center"/>
    </xf>
    <xf numFmtId="0" fontId="16" fillId="2" borderId="7" xfId="1" applyFont="1" applyFill="1" applyBorder="1" applyAlignment="1">
      <alignment horizontal="center" vertical="center"/>
    </xf>
    <xf numFmtId="2" fontId="19" fillId="2" borderId="7" xfId="5" applyNumberFormat="1" applyFont="1" applyFill="1" applyBorder="1" applyAlignment="1">
      <alignment horizontal="center" vertical="center"/>
    </xf>
    <xf numFmtId="2" fontId="19" fillId="2" borderId="7" xfId="1" applyNumberFormat="1" applyFont="1" applyFill="1" applyBorder="1" applyAlignment="1">
      <alignment horizontal="right" vertical="center"/>
    </xf>
    <xf numFmtId="0" fontId="19" fillId="2" borderId="8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2" fontId="7" fillId="2" borderId="7" xfId="1" applyNumberFormat="1" applyFont="1" applyFill="1" applyBorder="1" applyAlignment="1">
      <alignment vertical="center"/>
    </xf>
    <xf numFmtId="2" fontId="7" fillId="2" borderId="1" xfId="1" applyNumberFormat="1" applyFont="1" applyFill="1" applyBorder="1" applyAlignment="1">
      <alignment vertical="center"/>
    </xf>
    <xf numFmtId="0" fontId="11" fillId="4" borderId="1" xfId="6" applyFont="1" applyFill="1" applyBorder="1" applyAlignment="1">
      <alignment horizontal="center" vertical="center"/>
    </xf>
    <xf numFmtId="1" fontId="11" fillId="4" borderId="1" xfId="6" applyNumberFormat="1" applyFont="1" applyFill="1" applyBorder="1" applyAlignment="1">
      <alignment horizontal="center" vertical="center" wrapText="1"/>
    </xf>
    <xf numFmtId="2" fontId="11" fillId="4" borderId="1" xfId="6" applyNumberFormat="1" applyFont="1" applyFill="1" applyBorder="1" applyAlignment="1">
      <alignment horizontal="center" vertical="center" wrapText="1"/>
    </xf>
    <xf numFmtId="2" fontId="11" fillId="4" borderId="1" xfId="6" applyNumberFormat="1" applyFont="1" applyFill="1" applyBorder="1" applyAlignment="1">
      <alignment horizontal="right" vertical="center" wrapText="1"/>
    </xf>
    <xf numFmtId="0" fontId="11" fillId="4" borderId="2" xfId="6" applyFont="1" applyFill="1" applyBorder="1" applyAlignment="1">
      <alignment vertical="center" wrapText="1"/>
    </xf>
    <xf numFmtId="0" fontId="11" fillId="4" borderId="3" xfId="6" applyFont="1" applyFill="1" applyBorder="1" applyAlignment="1">
      <alignment vertical="center" wrapText="1"/>
    </xf>
    <xf numFmtId="0" fontId="11" fillId="4" borderId="4" xfId="6" applyFont="1" applyFill="1" applyBorder="1" applyAlignment="1">
      <alignment vertical="center" wrapText="1"/>
    </xf>
    <xf numFmtId="2" fontId="20" fillId="4" borderId="1" xfId="6" applyNumberFormat="1" applyFont="1" applyFill="1" applyBorder="1" applyAlignment="1">
      <alignment horizontal="right" vertical="center" wrapText="1"/>
    </xf>
    <xf numFmtId="0" fontId="21" fillId="2" borderId="0" xfId="1" applyFont="1" applyFill="1" applyBorder="1" applyAlignment="1">
      <alignment horizontal="left" vertical="top" wrapText="1"/>
    </xf>
    <xf numFmtId="0" fontId="23" fillId="2" borderId="0" xfId="1" applyFont="1" applyFill="1" applyBorder="1" applyAlignment="1">
      <alignment horizontal="center"/>
    </xf>
    <xf numFmtId="0" fontId="0" fillId="0" borderId="0" xfId="0" applyBorder="1"/>
    <xf numFmtId="0" fontId="26" fillId="2" borderId="0" xfId="1" applyFont="1" applyFill="1" applyBorder="1" applyAlignment="1">
      <alignment horizontal="center"/>
    </xf>
    <xf numFmtId="0" fontId="25" fillId="0" borderId="0" xfId="3" applyFont="1" applyBorder="1"/>
    <xf numFmtId="0" fontId="27" fillId="0" borderId="0" xfId="3" applyFont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 wrapText="1"/>
    </xf>
    <xf numFmtId="0" fontId="12" fillId="2" borderId="4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top" wrapText="1"/>
    </xf>
    <xf numFmtId="0" fontId="16" fillId="3" borderId="3" xfId="1" applyFont="1" applyFill="1" applyBorder="1" applyAlignment="1">
      <alignment horizontal="center" vertical="top" wrapText="1"/>
    </xf>
    <xf numFmtId="0" fontId="16" fillId="3" borderId="4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4" borderId="1" xfId="6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2" fontId="11" fillId="3" borderId="5" xfId="5" applyNumberFormat="1" applyFont="1" applyFill="1" applyBorder="1" applyAlignment="1">
      <alignment vertical="center"/>
    </xf>
    <xf numFmtId="2" fontId="11" fillId="3" borderId="6" xfId="5" applyNumberFormat="1" applyFont="1" applyFill="1" applyBorder="1" applyAlignment="1">
      <alignment vertical="center"/>
    </xf>
    <xf numFmtId="2" fontId="11" fillId="3" borderId="7" xfId="5" applyNumberFormat="1" applyFont="1" applyFill="1" applyBorder="1" applyAlignment="1">
      <alignment vertical="center"/>
    </xf>
    <xf numFmtId="2" fontId="11" fillId="3" borderId="5" xfId="1" applyNumberFormat="1" applyFont="1" applyFill="1" applyBorder="1" applyAlignment="1">
      <alignment vertical="center"/>
    </xf>
    <xf numFmtId="2" fontId="11" fillId="3" borderId="6" xfId="1" applyNumberFormat="1" applyFont="1" applyFill="1" applyBorder="1" applyAlignment="1">
      <alignment vertical="center"/>
    </xf>
    <xf numFmtId="2" fontId="11" fillId="3" borderId="7" xfId="1" applyNumberFormat="1" applyFont="1" applyFill="1" applyBorder="1" applyAlignment="1">
      <alignment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23" fillId="2" borderId="0" xfId="1" applyFont="1" applyFill="1" applyBorder="1" applyAlignment="1">
      <alignment horizontal="center"/>
    </xf>
    <xf numFmtId="0" fontId="11" fillId="4" borderId="1" xfId="6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center"/>
    </xf>
    <xf numFmtId="0" fontId="24" fillId="0" borderId="0" xfId="3" applyFont="1" applyBorder="1" applyAlignment="1">
      <alignment horizontal="left"/>
    </xf>
    <xf numFmtId="0" fontId="24" fillId="0" borderId="0" xfId="3" applyFont="1" applyBorder="1" applyAlignment="1">
      <alignment horizontal="center"/>
    </xf>
    <xf numFmtId="0" fontId="25" fillId="0" borderId="0" xfId="3" applyFont="1" applyBorder="1" applyAlignment="1">
      <alignment horizontal="left"/>
    </xf>
    <xf numFmtId="0" fontId="27" fillId="4" borderId="0" xfId="6" applyFont="1" applyFill="1" applyBorder="1" applyAlignment="1">
      <alignment horizontal="left" vertical="center" wrapText="1"/>
    </xf>
  </cellXfs>
  <cellStyles count="7">
    <cellStyle name="Normal" xfId="0" builtinId="0"/>
    <cellStyle name="Normal 10 2" xfId="3"/>
    <cellStyle name="Normal 186" xfId="6"/>
    <cellStyle name="Normal 2 2" xfId="2"/>
    <cellStyle name="Normal 2 4 3" xfId="5"/>
    <cellStyle name="Normal 5 2 2" xfId="4"/>
    <cellStyle name="Normal 6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ML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ata\ICEA\EMR%20YEARLY\EMR2005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Users\bescom\Downloads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division\d\C%20Data\keb\C%20AET-1\2006-07\interruption06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PR_Hodal_26.07.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ata\ICEA\EMR%20YEARLY\EMR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atabank\1-Projects%20In%20Hand\DFID\ARR%202003-04\Arr%20Petition%202003-04\For%20Submission\ARR%20Forms%20For%20Submiss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ocuments%20and%20Settings\ak_srivastava\Desktop\KPMG\Financial%20Mo\Final%20Model\PF_Modelling_KPMG%20v3.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sharedfolder\Load%20forecast\CD%20LF%200203\Regcom02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Sameer's%20folder\MSEB\Tariff%20Filing%202003-04\Outputs\Models\Working%20Models\old\Dispatch%202.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BAS\ON%20THE%20JOB\Cost%20Accounting%20Formats\Poorv%20Discom\CAR%20Model\BS\Raw%20TB%20Data%20&amp;%20Cap-CAU%20as%20G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201-04REL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2\d\44%20FORMATS\44%20formats%20tech-JUNE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1ECA6C\Raw%20TB%20Data%20&amp;%20Cap-CAU%20as%20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A 3.7"/>
      <sheetName val="Sec-5a"/>
      <sheetName val="Sec-1a"/>
      <sheetName val="Sec-8d"/>
      <sheetName val="Sec-3a"/>
      <sheetName val="Sec-1b"/>
      <sheetName val="Sec-1c"/>
      <sheetName val="Sec-8c"/>
      <sheetName val="ATC Loss Red"/>
      <sheetName val="BillingEffi"/>
      <sheetName val="STN WISE EMR"/>
      <sheetName val="Sheet4"/>
      <sheetName val="04REL"/>
      <sheetName val="Cat_Ser_load"/>
      <sheetName val="ser released caste wise"/>
      <sheetName val="BREAKUP OF OIL"/>
      <sheetName val="data"/>
      <sheetName val="Sheet1"/>
      <sheetName val="Inputs"/>
      <sheetName val="Bgk SC"/>
      <sheetName val="Bgk ST"/>
      <sheetName val="GLD sc"/>
      <sheetName val="GLD ST"/>
      <sheetName val="ILK SC"/>
      <sheetName val="ILK ST"/>
      <sheetName val="Global model 28th Feb.xls"/>
      <sheetName val="Costing"/>
      <sheetName val="2020-21 ABST"/>
      <sheetName val="qosws "/>
      <sheetName val="j"/>
      <sheetName val="coalmine"/>
      <sheetName val="BilanHyCy"/>
      <sheetName val="DimActifloEU"/>
      <sheetName val="DimRacleu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_3_71"/>
      <sheetName val="Stationwise_Thermal_&amp;_Hydel_Ge1"/>
      <sheetName val="Executive_Summary_-Thermal1"/>
      <sheetName val="ATC_Loss_Red"/>
      <sheetName val="ser_released_caste_wise"/>
      <sheetName val="BREAKUP_OF_OIL1"/>
      <sheetName val="STN_WISE_EMR1"/>
      <sheetName val="Measurement Sheet (2) 05.10.20"/>
      <sheetName val="cal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cls"/>
      <sheetName val="Coalmine"/>
      <sheetName val="UK"/>
      <sheetName val="04REL"/>
      <sheetName val="SUMMERY"/>
      <sheetName val="Sheet1"/>
      <sheetName val="dpc cost"/>
      <sheetName val="Discom Details"/>
      <sheetName val="Cat_Ser_load"/>
      <sheetName val="R_Abstract"/>
      <sheetName val="Schema_x0000__x0000__x0000__x0000__x0000__x0000_&quot;[Global model 28th"/>
      <sheetName val="Code"/>
      <sheetName val="Schema_x005f_x0000__x005f_x0000__x005f_x0000__x00"/>
      <sheetName val="Timesheet"/>
      <sheetName val="Schema_x005f_x005f_x005f_x0000__x005f_x005f_x0000"/>
      <sheetName val="Schema_x0000__x0000__x0000__x00"/>
      <sheetName val="PACK (B)"/>
      <sheetName val="Schema_x005f_x005f_x005f_x005f_x005f_x005f_x005f_x0000_"/>
      <sheetName val="Schema_x005f_x0000__x005f_x005f_x0000"/>
      <sheetName val="Schema_x005f_x005f_x005f_x0000_"/>
      <sheetName val="Bongaon"/>
      <sheetName val="Jeerat"/>
      <sheetName val="NJP"/>
      <sheetName val="QOSWS "/>
      <sheetName val="Setup Variables"/>
      <sheetName val="A1-Continuou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BHANDUP"/>
      <sheetName val="SECQ1"/>
      <sheetName val="R15_00-011"/>
      <sheetName val="Base_Year1"/>
      <sheetName val="Dom-sup_1"/>
      <sheetName val="HT_Ind1"/>
      <sheetName val="Growth_Rates1"/>
      <sheetName val="High_Sens_1"/>
      <sheetName val="Low_Sens_1"/>
      <sheetName val="MODI_MPSEB_ASSESS1"/>
      <sheetName val="Assump-Sens_1"/>
      <sheetName val="Stationwise_Thermal_&amp;_Hydel_Ge1"/>
      <sheetName val="Executive_Summary_-Thermal1"/>
      <sheetName val="BREAKUP_OF_OIL1"/>
      <sheetName val="A_3_71"/>
      <sheetName val="dpc_cost"/>
      <sheetName val="Discom_Details"/>
      <sheetName val="PACK_(B)"/>
      <sheetName val="220 11  bs "/>
      <sheetName val="Material Reciept Status"/>
      <sheetName val="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>
        <row r="9">
          <cell r="E9" t="str">
            <v>Material Code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data"/>
      <sheetName val="Dom"/>
      <sheetName val="STN WISE EM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04REL"/>
      <sheetName val="A 3_7"/>
      <sheetName val="Salient1"/>
      <sheetName val="Cat_Ser_load"/>
      <sheetName val="data"/>
      <sheetName val="132kv DCDS"/>
      <sheetName val=""/>
      <sheetName val="A"/>
      <sheetName val="Sheet1"/>
      <sheetName val="Inputs"/>
      <sheetName val="QOSWS "/>
      <sheetName val="QFC"/>
      <sheetName val="DE"/>
      <sheetName val="J"/>
      <sheetName val="Basis"/>
      <sheetName val="Unit_Rate"/>
      <sheetName val="160MVA_Addl"/>
      <sheetName val="220KV_FB"/>
      <sheetName val="315MVA_Addl"/>
      <sheetName val="Addl_401"/>
      <sheetName val="Addl_20"/>
      <sheetName val="Addl_63_(2)"/>
      <sheetName val="Data base Feb 09"/>
      <sheetName val="grid"/>
      <sheetName val="Dom"/>
      <sheetName val="ATP"/>
      <sheetName val="R_Hrs_ Since Comm"/>
      <sheetName val="A_3_7"/>
      <sheetName val="Work_sheet"/>
      <sheetName val="dpc cost"/>
      <sheetName val="SUMMERY"/>
      <sheetName val="UK"/>
      <sheetName val="Scheme Area Details_Block__ C2"/>
      <sheetName val="New33KVSS_E3"/>
      <sheetName val="Prop aug of Ex 33KVSS_E3a"/>
      <sheetName val="Coalmine"/>
      <sheetName val="1"/>
      <sheetName val="C.S.GENERATION"/>
      <sheetName val="STN WISE EMR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>ESTIMATE FOR INSTALLATION OF ADDITIONAL 1X40MVA 132/33KV TRANSFORMER AT EXISTING EHV SUBSTATION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A"/>
      <sheetName val="UK"/>
      <sheetName val="Cost Reco data download"/>
      <sheetName val="IP Assessment_June.08"/>
      <sheetName val="J"/>
      <sheetName val="Sheet1_x0000__xffff__xffff__x0000__x0000__x0011_HZ QOS dec-06.xls_x0000__x0000_"/>
      <sheetName val="04REL"/>
      <sheetName val="Sheet1?_xffff__xffff_??_x0011_HZ QOS dec-06.xls??"/>
      <sheetName val="QFC"/>
      <sheetName val="DE"/>
      <sheetName val="QOSWS "/>
      <sheetName val="oct-06"/>
      <sheetName val="DVN"/>
      <sheetName val="Sheet1__xffff__xffff____x0011_HZ QOS dec-06.xls__"/>
      <sheetName val="Division"/>
      <sheetName val="Sheet1_x005f_x0000__x005f_xffff__x005f_xffff__x00"/>
      <sheetName val="Sheet1__x005f_xffff__x005f_xffff____x005f_x0011_H"/>
      <sheetName val="Sheet1_x0000__xffff__xffff__x00"/>
      <sheetName val="Sheet1__xffff__xffff____x0011_H"/>
      <sheetName val="Sheet1?_xffff__xffff__x00"/>
      <sheetName val="Sheet1_x005f_x005f_x005f_x0000__x005f_x005f_xffff"/>
      <sheetName val="Sheet1__x005f_x005f_x005f_xffff__x005f_x005f_xfff"/>
      <sheetName val="Sheet1__xffff__xffff__x00"/>
      <sheetName val="HTLTW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IDCCALHYD-GOO"/>
      <sheetName val="QOSWS "/>
      <sheetName val="Data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"/>
      <sheetName val="R.Hrs. Since Comm"/>
      <sheetName val="all"/>
      <sheetName val="RevenueInput"/>
      <sheetName val="cover1"/>
      <sheetName val="2004"/>
      <sheetName val="Addl.40"/>
      <sheetName val="04REL"/>
      <sheetName val="220 11  BS "/>
      <sheetName val="Discom Details"/>
      <sheetName val="DETAILED  BOQ"/>
      <sheetName val="Sheet1"/>
      <sheetName val="QOSWS "/>
      <sheetName val="Staff Acco."/>
      <sheetName val="ANNEXURE-A"/>
      <sheetName val="STN WISE EMR"/>
      <sheetName val="BTB"/>
      <sheetName val="cf"/>
      <sheetName val="travel_per"/>
      <sheetName val="orders"/>
      <sheetName val="A 3.7"/>
      <sheetName val="Data base Feb 09"/>
      <sheetName val="Form-C4"/>
      <sheetName val="Stationwise Thermal &amp; Hydel Gen"/>
      <sheetName val="Executive Summary -Thermal"/>
      <sheetName val="TWELVE"/>
      <sheetName val="Salient1"/>
      <sheetName val="CSD"/>
      <sheetName val="Addl_40"/>
      <sheetName val="cap all"/>
      <sheetName val="Dom"/>
      <sheetName val="Design"/>
      <sheetName val=" AT-1-220 "/>
      <sheetName val=" BC-220"/>
      <sheetName val="1"/>
      <sheetName val="data"/>
      <sheetName val="Report"/>
      <sheetName val="Ref codes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R_Hrs__Since_Comm1"/>
      <sheetName val="Addl_401"/>
      <sheetName val="220_11__BS_1"/>
      <sheetName val="Data_base_Feb_091"/>
      <sheetName val="A_3_71"/>
      <sheetName val="_AT-1-220_"/>
      <sheetName val="_BC-220"/>
      <sheetName val="Stationwise_Thermal_&amp;_Hydel_Gen"/>
      <sheetName val="Executive_Summary_-Thermal"/>
      <sheetName val="DETAILED__BOQ"/>
      <sheetName val="Config"/>
      <sheetName val="IDCCALHYD-GO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FT-05-02IsoBOM"/>
      <sheetName val="QOSWS "/>
    </sheetNames>
    <sheetDataSet>
      <sheetData sheetId="0" refreshError="1">
        <row r="721">
          <cell r="F72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-06"/>
      <sheetName val="mAY-06"/>
      <sheetName val="JUNE -06"/>
      <sheetName val="1qtr"/>
      <sheetName val="july-06"/>
      <sheetName val="aug-06"/>
      <sheetName val="Sept-06"/>
      <sheetName val="2qtr"/>
      <sheetName val="oct-06"/>
      <sheetName val="nov-06 "/>
      <sheetName val="Dec-06"/>
      <sheetName val="jan-07"/>
      <sheetName val="feb"/>
      <sheetName val="Mar"/>
      <sheetName val="Dec-06 "/>
      <sheetName val="QOSWS "/>
      <sheetName val="DCB"/>
      <sheetName val="IDCCALHYD-GOO"/>
      <sheetName val="JUNE_-06"/>
      <sheetName val="nov-06_"/>
      <sheetName val="Dec-06_"/>
      <sheetName val="QOSWS_"/>
      <sheetName val="Format-15(A)"/>
      <sheetName val="INDEX"/>
      <sheetName val="J"/>
      <sheetName val="FT-05-02IsoBOM"/>
      <sheetName val="September '10"/>
      <sheetName val="November '10"/>
      <sheetName val="04REL"/>
      <sheetName val="travel_per"/>
      <sheetName val="Staff Acco."/>
      <sheetName val="BTB"/>
      <sheetName val="cf"/>
      <sheetName val="orders"/>
      <sheetName val="N Format-5"/>
      <sheetName val="OB DEM Pay Bal"/>
      <sheetName val="Bongaon"/>
      <sheetName val="Jeerat"/>
      <sheetName val="Acceptance"/>
      <sheetName val="NJP"/>
      <sheetName val="May '10"/>
      <sheetName val="June '10"/>
      <sheetName val="July '10"/>
      <sheetName val="August '10"/>
      <sheetName val="October '10"/>
      <sheetName val="3BPA00132-5-3 W plan HVPNL"/>
      <sheetName val="Discom Details"/>
      <sheetName val="A"/>
      <sheetName val="RSD"/>
      <sheetName val="KND"/>
      <sheetName val="NVL"/>
      <sheetName val="ANN"/>
      <sheetName val="Units Name"/>
      <sheetName val="Actuals Copy"/>
      <sheetName val="DVN"/>
      <sheetName val="Detail DCB"/>
      <sheetName val="DCB (Print)"/>
      <sheetName val="R Format "/>
      <sheetName val="Cash Tally (Print)"/>
      <sheetName val="Tax E (Print)"/>
      <sheetName val="Tax-B (Print)"/>
      <sheetName val="D-21 KERC Format"/>
      <sheetName val="IP SETS"/>
      <sheetName val="Sheet2"/>
      <sheetName val="Sheet3"/>
      <sheetName val="&quot;R&quot; Format ATN Div "/>
      <sheetName val="&quot;R&quot; Format RBG Div"/>
      <sheetName val="&quot;R&quot; Format CKD Div"/>
      <sheetName val="UK"/>
      <sheetName val="Sheet1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Discom Details"/>
      <sheetName val="Sheet1"/>
      <sheetName val="C.S.GENERATION"/>
      <sheetName val="all"/>
      <sheetName val="Sch-3"/>
      <sheetName val="Bombaybazar(Remark)"/>
      <sheetName val="RAJ"/>
      <sheetName val="General"/>
      <sheetName val="04REL"/>
      <sheetName val="Form-B"/>
      <sheetName val="QOSWS "/>
      <sheetName val="Codes"/>
      <sheetName val="Design"/>
      <sheetName val="Format-15(A)"/>
      <sheetName val="INDEX"/>
      <sheetName val="oct-06"/>
      <sheetName val="travel_per"/>
      <sheetName val="DETAILED  BOQ"/>
      <sheetName val="7.11 p1"/>
      <sheetName val="HLY_-99-00"/>
      <sheetName val="Hydro_Data"/>
      <sheetName val="dpc_cost"/>
      <sheetName val="Plant_Availability"/>
      <sheetName val="DCL AUG 12"/>
      <sheetName val="Cash Flow"/>
      <sheetName val="Discom_Details"/>
      <sheetName val="strain"/>
      <sheetName val="data"/>
      <sheetName val="SCF"/>
      <sheetName val="Dispatch 2.0"/>
      <sheetName val="Report"/>
      <sheetName val="FT-05-02IsoBOM"/>
      <sheetName val="Coalmine"/>
      <sheetName val="Index Feb 09"/>
      <sheetName val="Data base Feb 09"/>
      <sheetName val="Assumptions"/>
      <sheetName val="Sheet2"/>
      <sheetName val="Conductor Size"/>
      <sheetName val="HLY_-99-001"/>
      <sheetName val="Hydro_Data1"/>
      <sheetName val="dpc_cost1"/>
      <sheetName val="Plant_Availability1"/>
      <sheetName val="A_3_7"/>
      <sheetName val="C_S_GENERATION"/>
      <sheetName val="Addl.40"/>
      <sheetName val="dpc_cost2"/>
      <sheetName val="HLY_-99-002"/>
      <sheetName val="Hydro_Data2"/>
      <sheetName val="Plant_Availability2"/>
      <sheetName val="Discom_Details1"/>
      <sheetName val="A_3_71"/>
      <sheetName val="C_S_GENERATION1"/>
      <sheetName val="7_11_p1"/>
      <sheetName val="DETAILED__BOQ"/>
      <sheetName val="DCL_AUG_12"/>
      <sheetName val="Index_Feb_09"/>
      <sheetName val="Data_base_Feb_09"/>
      <sheetName val="Cash_Flow"/>
      <sheetName val="Dispatch_2_0"/>
      <sheetName val="Addl_40"/>
      <sheetName val="Code"/>
      <sheetName val="Staff Acco."/>
      <sheetName val="1"/>
    </sheetNames>
    <sheetDataSet>
      <sheetData sheetId="0" refreshError="1"/>
      <sheetData sheetId="1" refreshError="1"/>
      <sheetData sheetId="2" refreshError="1"/>
      <sheetData sheetId="3" refreshError="1">
        <row r="1">
          <cell r="D1">
            <v>0</v>
          </cell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>
        <row r="1">
          <cell r="D1">
            <v>0</v>
          </cell>
        </row>
      </sheetData>
      <sheetData sheetId="58">
        <row r="1">
          <cell r="D1">
            <v>0</v>
          </cell>
        </row>
      </sheetData>
      <sheetData sheetId="59"/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>
        <row r="1">
          <cell r="D1">
            <v>0</v>
          </cell>
        </row>
      </sheetData>
      <sheetData sheetId="70">
        <row r="1">
          <cell r="D1">
            <v>0</v>
          </cell>
        </row>
      </sheetData>
      <sheetData sheetId="71">
        <row r="1">
          <cell r="D1">
            <v>0</v>
          </cell>
        </row>
      </sheetData>
      <sheetData sheetId="72">
        <row r="1">
          <cell r="D1">
            <v>0</v>
          </cell>
        </row>
      </sheetData>
      <sheetData sheetId="73">
        <row r="1">
          <cell r="D1">
            <v>0</v>
          </cell>
        </row>
      </sheetData>
      <sheetData sheetId="74">
        <row r="1">
          <cell r="D1">
            <v>0</v>
          </cell>
        </row>
      </sheetData>
      <sheetData sheetId="75">
        <row r="1">
          <cell r="D1">
            <v>0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Cover"/>
      <sheetName val="Index"/>
      <sheetName val="Guidelines Part-B"/>
      <sheetName val="Declaration "/>
      <sheetName val="Executive-Summary"/>
      <sheetName val="Vol I"/>
      <sheetName val="Vol II"/>
      <sheetName val="Vol III.a"/>
      <sheetName val="Vol III.b"/>
      <sheetName val="Vol III.c"/>
      <sheetName val="Vol IV.a"/>
      <sheetName val="Vol IV.b"/>
      <sheetName val="Vol V.a"/>
      <sheetName val="Vol V.b"/>
      <sheetName val="Annex A"/>
      <sheetName val="Annex B"/>
      <sheetName val="Annex C"/>
      <sheetName val="Annex D"/>
      <sheetName val="Annex E"/>
      <sheetName val="Annex F"/>
      <sheetName val="Loss Reduction Calculations"/>
      <sheetName val="annexure_k1_LLF"/>
      <sheetName val="k2_LT_line_loss_computation"/>
      <sheetName val="K3_Hodal1_LT_HVDS"/>
      <sheetName val="K4_Hodal2_LT_HVDS"/>
      <sheetName val="K5_Hodal3_LT_HVDS"/>
      <sheetName val="K6_Power_fact_corr"/>
      <sheetName val="K7_DT_Loses"/>
      <sheetName val="K7_Hodal_1_HT_Losses"/>
      <sheetName val="K8_Hodal_2_HT_Losses"/>
      <sheetName val="K9_Hodal_3_HT_Losses"/>
      <sheetName val="K10_commercial losses"/>
      <sheetName val="annexture-g1"/>
      <sheetName val="annexure-g2"/>
      <sheetName val="annexure-g3"/>
      <sheetName val="annexure I1_meter_cost"/>
      <sheetName val="annexure-i3_cap"/>
      <sheetName val="annexure-i4_conductor_11KV"/>
      <sheetName val="annexure-i6_LT2HVDS"/>
      <sheetName val="annexurei7_hodal-4"/>
      <sheetName val="annexure-i8-pole_bom_accessorie"/>
      <sheetName val="annexure-i8-pole_bom "/>
      <sheetName val="annexure-i8-pole_AB"/>
      <sheetName val="annexure-i9"/>
      <sheetName val="annexure-i10"/>
      <sheetName val="annexure-i11"/>
      <sheetName val="annexure-i12"/>
      <sheetName val="annexure-i13"/>
      <sheetName val="proposed_transformers"/>
      <sheetName val="Approved Rate"/>
      <sheetName val="power_transformer"/>
      <sheetName val="growth_estimations"/>
      <sheetName val="DT Meters"/>
      <sheetName val="Mobile_service_center"/>
      <sheetName val="Sheet1"/>
      <sheetName val="Timesheet"/>
      <sheetName val="annexture_g1"/>
      <sheetName val="J"/>
      <sheetName val="PROG_DATA"/>
      <sheetName val="September '10"/>
      <sheetName val="November '10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Addl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annexture-g1"/>
      <sheetName val="form?????????????"/>
      <sheetName val="Report"/>
      <sheetName val="form_x005f_x0000__x005f_x0000__x005f_x0000__x0000"/>
      <sheetName val="PROG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  <sheetName val="A 3.7"/>
      <sheetName val="Salient1"/>
      <sheetName val="Feb-06"/>
      <sheetName val="A 3_7"/>
      <sheetName val="Cover sheet"/>
      <sheetName val="2007 Calendar"/>
      <sheetName val="01.04.13 TO 31.12.2013"/>
    </sheetNames>
    <sheetDataSet>
      <sheetData sheetId="0" refreshError="1"/>
      <sheetData sheetId="1" refreshError="1"/>
      <sheetData sheetId="2" refreshError="1"/>
      <sheetData sheetId="3" refreshError="1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Ad"/>
      <sheetName val="Met"/>
      <sheetName val="Reg En Ip"/>
      <sheetName val="Reg Ag LF"/>
      <sheetName val="Tech loss 900"/>
      <sheetName val="STC Ag"/>
      <sheetName val="Ag LF"/>
      <sheetName val="Suppressed en (02-03)"/>
      <sheetName val="Loss red prog"/>
      <sheetName val="Sheet1"/>
      <sheetName val="Vol III_c"/>
      <sheetName val="Annexure.3"/>
      <sheetName val="all"/>
      <sheetName val="1"/>
      <sheetName val="dpc cost"/>
      <sheetName val="SUMMERY"/>
      <sheetName val="Inputs"/>
      <sheetName val="Discom Details"/>
      <sheetName val="REVENUES &amp; BS"/>
      <sheetName val="ONLINE DUMP"/>
      <sheetName val="Salient1"/>
      <sheetName val="Scheme Area Details_Block__ C2"/>
      <sheetName val="New33KVSS_E3"/>
      <sheetName val="Prop aug of Ex 33KVSS_E3a"/>
      <sheetName val="Ag_LF"/>
      <sheetName val="Cap_Ad"/>
      <sheetName val="Reg_En_Ip"/>
      <sheetName val="Reg_Ag_LF"/>
      <sheetName val="Tech_loss_900"/>
      <sheetName val="STC_Ag"/>
      <sheetName val="Suppressed_en_(02-03)"/>
      <sheetName val="Loss_red_prog"/>
      <sheetName val="Vol_III_c"/>
      <sheetName val="Annexure_3"/>
      <sheetName val="Dom"/>
      <sheetName val="Labour charges"/>
      <sheetName val="QOSW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CONNECTED LOAD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Load Factor of total metered</v>
          </cell>
        </row>
        <row r="3">
          <cell r="K3" t="str">
            <v>Load Factor of total metered</v>
          </cell>
        </row>
        <row r="4">
          <cell r="B4" t="str">
            <v>Region</v>
          </cell>
          <cell r="C4" t="str">
            <v>Ujjain</v>
          </cell>
          <cell r="D4" t="str">
            <v>Bhopal</v>
          </cell>
          <cell r="E4" t="str">
            <v>Indore</v>
          </cell>
          <cell r="F4" t="str">
            <v>Rewa</v>
          </cell>
          <cell r="G4" t="str">
            <v>Sagar</v>
          </cell>
          <cell r="H4" t="str">
            <v>Jabalpur</v>
          </cell>
          <cell r="I4" t="str">
            <v>Gwalior</v>
          </cell>
          <cell r="J4">
            <v>0</v>
          </cell>
          <cell r="K4" t="str">
            <v>Ujjain</v>
          </cell>
          <cell r="L4" t="str">
            <v>Bhopal</v>
          </cell>
          <cell r="M4" t="str">
            <v>Indore</v>
          </cell>
          <cell r="N4" t="str">
            <v>Rewa</v>
          </cell>
          <cell r="O4" t="str">
            <v>Sagar</v>
          </cell>
          <cell r="P4" t="str">
            <v>Jabalpur</v>
          </cell>
          <cell r="Q4" t="str">
            <v>Gwalior</v>
          </cell>
        </row>
        <row r="6">
          <cell r="B6" t="str">
            <v xml:space="preserve">Metered </v>
          </cell>
        </row>
        <row r="7">
          <cell r="B7" t="str">
            <v>Upto3HP</v>
          </cell>
        </row>
        <row r="8">
          <cell r="B8" t="str">
            <v xml:space="preserve">Above 3HPupto 5HP </v>
          </cell>
        </row>
        <row r="9">
          <cell r="B9" t="str">
            <v xml:space="preserve">Above 5HPupto 10HP </v>
          </cell>
        </row>
        <row r="10">
          <cell r="B10" t="str">
            <v xml:space="preserve">Above 10HPupto 20HP </v>
          </cell>
        </row>
        <row r="11">
          <cell r="B11" t="str">
            <v xml:space="preserve">Above  20HP </v>
          </cell>
        </row>
        <row r="12">
          <cell r="B12" t="str">
            <v>Metered Total</v>
          </cell>
        </row>
        <row r="13">
          <cell r="B13" t="str">
            <v>Metered Total</v>
          </cell>
        </row>
        <row r="14">
          <cell r="B14" t="str">
            <v/>
          </cell>
        </row>
        <row r="16">
          <cell r="B16" t="str">
            <v/>
          </cell>
        </row>
        <row r="17">
          <cell r="B17" t="str">
            <v>Metered and Flat</v>
          </cell>
        </row>
        <row r="18">
          <cell r="B18" t="str">
            <v>Flat</v>
          </cell>
        </row>
        <row r="19">
          <cell r="B19" t="str">
            <v>Temporary</v>
          </cell>
        </row>
        <row r="20">
          <cell r="B20" t="str">
            <v>General</v>
          </cell>
        </row>
        <row r="21">
          <cell r="B21" t="str">
            <v>Free</v>
          </cell>
        </row>
        <row r="24">
          <cell r="B24" t="str">
            <v>Free</v>
          </cell>
        </row>
        <row r="25">
          <cell r="B25" t="str">
            <v>Total Agriculture</v>
          </cell>
        </row>
        <row r="26">
          <cell r="B26" t="str">
            <v>Total Agriculture</v>
          </cell>
        </row>
        <row r="27">
          <cell r="B27" t="str">
            <v>Tot except metered</v>
          </cell>
        </row>
        <row r="29">
          <cell r="B29" t="str">
            <v>Tot except metered</v>
          </cell>
        </row>
        <row r="30">
          <cell r="B30" t="str">
            <v>HT Agriculture</v>
          </cell>
        </row>
        <row r="35">
          <cell r="B35" t="str">
            <v>HT Agriculture</v>
          </cell>
        </row>
        <row r="36">
          <cell r="B36" t="str">
            <v>SCENERIO CHOOSED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04REL"/>
      <sheetName val="Dom"/>
      <sheetName val="purpose&amp;input"/>
      <sheetName val="bs BP 04 SA"/>
      <sheetName val="REVENUES &amp; BS"/>
      <sheetName val="N Format-5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annexture-g1"/>
      <sheetName val="EDWise"/>
      <sheetName val="PART C"/>
      <sheetName val="Data"/>
      <sheetName val="Part A General"/>
      <sheetName val="dpc cost"/>
      <sheetName val="Discom Details"/>
      <sheetName val="First information "/>
      <sheetName val="form_x005f_x0000__x005f_x0000__x005f_x0000__x0000"/>
      <sheetName val="form_x005f_x0000_"/>
      <sheetName val="Form_A"/>
      <sheetName val="Sheet1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BREAKUP OF OIL"/>
      <sheetName val="STN WISE EMR"/>
      <sheetName val="ATC Loss Red"/>
      <sheetName val="DLC"/>
      <sheetName val="C.S.GENERATION"/>
      <sheetName val="A"/>
      <sheetName val="agl-pump-sets"/>
      <sheetName val="EG"/>
      <sheetName val="pump-sets(AI)"/>
      <sheetName val="installes-capacity"/>
      <sheetName val="per-capita"/>
      <sheetName val="towns&amp;vill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  <sheetName val="Sheet1"/>
      <sheetName val="Inputs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g LF"/>
      <sheetName val="all"/>
      <sheetName val="Demand"/>
      <sheetName val="August '10"/>
      <sheetName val="Discom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C.S.GENERATION"/>
      <sheetName val="BREAKUP OF OIL"/>
      <sheetName val="data"/>
      <sheetName val="R.Hrs. Since Comm"/>
      <sheetName val="Salient1"/>
      <sheetName val="Sept "/>
      <sheetName val="04REL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LC"/>
      <sheetName val="Assessment Sheet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qosws "/>
      <sheetName val="cost reco data download"/>
      <sheetName val="1"/>
      <sheetName val=""/>
      <sheetName val="C_S_GENERATION"/>
      <sheetName val="BREAKUP_OF_OIL"/>
      <sheetName val="R_Hrs__Since_Comm"/>
      <sheetName val="Sept_"/>
      <sheetName val="Executive_Summary__Thermal1"/>
      <sheetName val="Stationwise_Thermal___Hydel_Ge1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C_S_GENERATION1"/>
      <sheetName val="BREAKUP_OF_OIL1"/>
      <sheetName val="R_Hrs__Since_Comm1"/>
      <sheetName val="Sept_1"/>
      <sheetName val="A_3_7"/>
      <sheetName val="Vol_IV_b"/>
      <sheetName val="a1-continuous"/>
      <sheetName val="Design"/>
      <sheetName val="TTL"/>
    </sheetNames>
    <sheetDataSet>
      <sheetData sheetId="0" refreshError="1">
        <row r="3">
          <cell r="A3" t="str">
            <v>STATION NAME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  <cell r="I37">
            <v>239</v>
          </cell>
          <cell r="J37">
            <v>11.081282832357346</v>
          </cell>
          <cell r="K37" t="str">
            <v/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/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/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/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/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  <cell r="I51" t="str">
            <v>AUXILIARY CONSUMPTION</v>
          </cell>
          <cell r="K51" t="str">
            <v>MAXIMUM DEMAND</v>
          </cell>
          <cell r="L51" t="str">
            <v>COAL IN MT</v>
          </cell>
          <cell r="N51" t="str">
            <v>COAL CONSUMED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  <cell r="I53" t="str">
            <v/>
          </cell>
          <cell r="J53">
            <v>0</v>
          </cell>
          <cell r="K53">
            <v>420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  <cell r="I54">
            <v>205</v>
          </cell>
          <cell r="J54">
            <v>8.6503730209634409</v>
          </cell>
          <cell r="K54">
            <v>430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  <cell r="I55">
            <v>212.26</v>
          </cell>
          <cell r="J55">
            <v>9.2593723553686562</v>
          </cell>
          <cell r="K55">
            <v>435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  <cell r="I56">
            <v>255</v>
          </cell>
          <cell r="J56">
            <v>9.7792197333149247</v>
          </cell>
          <cell r="K56">
            <v>415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  <cell r="I57">
            <v>224.43</v>
          </cell>
          <cell r="J57">
            <v>9.3276587962943722</v>
          </cell>
          <cell r="K57">
            <v>425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  <cell r="I58">
            <v>254.25299999999999</v>
          </cell>
          <cell r="J58">
            <v>10.150225557906502</v>
          </cell>
          <cell r="K58">
            <v>440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  <cell r="I59">
            <v>253</v>
          </cell>
          <cell r="J59">
            <v>10.616869492236676</v>
          </cell>
          <cell r="K59">
            <v>420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  <cell r="I60">
            <v>267.8</v>
          </cell>
          <cell r="J60">
            <v>10.159332321699544</v>
          </cell>
          <cell r="K60">
            <v>420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  <cell r="I61">
            <v>250.7</v>
          </cell>
          <cell r="J61">
            <v>9.2423963133640559</v>
          </cell>
          <cell r="K61">
            <v>440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  <cell r="I62">
            <v>268.755</v>
          </cell>
          <cell r="J62">
            <v>9.7471765448307366</v>
          </cell>
          <cell r="K62">
            <v>435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  <cell r="I63">
            <v>266.60000000000002</v>
          </cell>
          <cell r="J63">
            <v>9.7890543244781458</v>
          </cell>
          <cell r="K63">
            <v>430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  <cell r="I64">
            <v>260.7</v>
          </cell>
          <cell r="J64">
            <v>10</v>
          </cell>
          <cell r="K64">
            <v>420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  <cell r="I65">
            <v>267.75</v>
          </cell>
          <cell r="J65">
            <v>9.59</v>
          </cell>
          <cell r="K65">
            <v>420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  <cell r="I67" t="str">
            <v/>
          </cell>
          <cell r="J67">
            <v>0</v>
          </cell>
          <cell r="K67">
            <v>405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  <cell r="I68">
            <v>149</v>
          </cell>
          <cell r="J68">
            <v>8.8501882892407853</v>
          </cell>
          <cell r="K68">
            <v>420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  <cell r="I69">
            <v>260.75</v>
          </cell>
          <cell r="J69">
            <v>9.4181854958137379</v>
          </cell>
          <cell r="K69">
            <v>420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  <cell r="I70">
            <v>189.16</v>
          </cell>
          <cell r="J70">
            <v>9.2642384527605142</v>
          </cell>
          <cell r="K70">
            <v>420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  <cell r="I71">
            <v>229.96</v>
          </cell>
          <cell r="J71">
            <v>9.3963241723667323</v>
          </cell>
          <cell r="K71">
            <v>420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  <cell r="I72">
            <v>241.17</v>
          </cell>
          <cell r="J72">
            <v>9.9037833709083287</v>
          </cell>
          <cell r="K72">
            <v>425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  <cell r="I73">
            <v>207</v>
          </cell>
          <cell r="J73">
            <v>9.9903474903474905</v>
          </cell>
          <cell r="K73">
            <v>420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  <cell r="I74">
            <v>200</v>
          </cell>
          <cell r="J74">
            <v>9.8775187672856575</v>
          </cell>
          <cell r="K74">
            <v>420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  <cell r="I75">
            <v>221.2</v>
          </cell>
          <cell r="J75">
            <v>10.051804053439971</v>
          </cell>
          <cell r="K75">
            <v>415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  <cell r="I76">
            <v>227.755</v>
          </cell>
          <cell r="J76">
            <v>10.015787436894229</v>
          </cell>
          <cell r="K76">
            <v>440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  <cell r="I77">
            <v>265</v>
          </cell>
          <cell r="J77">
            <v>10.213048036011594</v>
          </cell>
          <cell r="K77">
            <v>420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  <cell r="I78">
            <v>228</v>
          </cell>
          <cell r="J78">
            <v>9.5</v>
          </cell>
          <cell r="K78">
            <v>415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  <cell r="I79">
            <v>216.61</v>
          </cell>
          <cell r="J79">
            <v>10.01</v>
          </cell>
          <cell r="K79">
            <v>410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  <cell r="I81">
            <v>0</v>
          </cell>
          <cell r="J81">
            <v>0</v>
          </cell>
          <cell r="K81" t="str">
            <v/>
          </cell>
          <cell r="L81" t="str">
            <v/>
          </cell>
          <cell r="M81" t="str">
            <v/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/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/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 t="str">
            <v/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/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/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 t="str">
            <v/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/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  <cell r="I97" t="str">
            <v>AUXILIARY CONSUMPTION</v>
          </cell>
          <cell r="K97" t="str">
            <v>MAXIMUM DEMAND</v>
          </cell>
          <cell r="L97" t="str">
            <v>COAL IN MT</v>
          </cell>
          <cell r="N97" t="str">
            <v>COAL CONSUMED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/>
          </cell>
          <cell r="J99">
            <v>0</v>
          </cell>
          <cell r="K99">
            <v>61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  <cell r="I100" t="str">
            <v/>
          </cell>
          <cell r="J100">
            <v>0</v>
          </cell>
          <cell r="K100">
            <v>60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/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  <cell r="I101">
            <v>21.16</v>
          </cell>
          <cell r="J101">
            <v>9.9557730309588788</v>
          </cell>
          <cell r="K101">
            <v>58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  <cell r="I102">
            <v>17.46</v>
          </cell>
          <cell r="J102">
            <v>10.477676428228518</v>
          </cell>
          <cell r="K102">
            <v>30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/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  <cell r="I103">
            <v>29.54</v>
          </cell>
          <cell r="J103">
            <v>10.371826831923036</v>
          </cell>
          <cell r="K103">
            <v>50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  <cell r="I104">
            <v>32.345314999999999</v>
          </cell>
          <cell r="J104">
            <v>10.614452513544823</v>
          </cell>
          <cell r="K104">
            <v>50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/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  <cell r="I105">
            <v>31.2</v>
          </cell>
          <cell r="J105">
            <v>10.249671484888305</v>
          </cell>
          <cell r="K105">
            <v>50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  <cell r="I106">
            <v>32.299999999999997</v>
          </cell>
          <cell r="J106">
            <v>10.971467391304348</v>
          </cell>
          <cell r="K106">
            <v>50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/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  <cell r="I107">
            <v>29</v>
          </cell>
          <cell r="J107">
            <v>11.201235998455003</v>
          </cell>
          <cell r="K107">
            <v>49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  <cell r="I108">
            <v>30.628</v>
          </cell>
          <cell r="J108">
            <v>12.155415327221496</v>
          </cell>
          <cell r="K108">
            <v>50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/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  <cell r="I109">
            <v>25.5</v>
          </cell>
          <cell r="J109">
            <v>12.613147351239057</v>
          </cell>
          <cell r="K109">
            <v>49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  <cell r="I110">
            <v>29.3</v>
          </cell>
          <cell r="J110">
            <v>11.804995970991136</v>
          </cell>
          <cell r="K110">
            <v>50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/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  <cell r="I111">
            <v>23.72</v>
          </cell>
          <cell r="J111">
            <v>13.1078691423519</v>
          </cell>
          <cell r="K111">
            <v>49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 t="str">
            <v/>
          </cell>
          <cell r="I112">
            <v>27.6296</v>
          </cell>
          <cell r="J112">
            <v>12.176532758051719</v>
          </cell>
          <cell r="K112">
            <v>49.4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/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 t="str">
            <v/>
          </cell>
          <cell r="I113" t="str">
            <v/>
          </cell>
          <cell r="J113">
            <v>0</v>
          </cell>
          <cell r="K113">
            <v>230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/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  <cell r="I115">
            <v>87.17</v>
          </cell>
          <cell r="J115">
            <v>11.014796750022112</v>
          </cell>
          <cell r="K115">
            <v>190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  <cell r="I116">
            <v>96.78</v>
          </cell>
          <cell r="J116">
            <v>10.727824949564368</v>
          </cell>
          <cell r="K116">
            <v>195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  <cell r="I117">
            <v>106.47</v>
          </cell>
          <cell r="J117">
            <v>10.741091965618821</v>
          </cell>
          <cell r="K117">
            <v>211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/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  <cell r="I123">
            <v>97.4</v>
          </cell>
          <cell r="J123">
            <v>9.7624536433797733</v>
          </cell>
          <cell r="K123">
            <v>220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  <cell r="I124">
            <v>105.9</v>
          </cell>
          <cell r="J124">
            <v>10.09725400457666</v>
          </cell>
          <cell r="K124">
            <v>200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  <cell r="I125">
            <v>95.83</v>
          </cell>
          <cell r="J125">
            <v>9.8898830717153263</v>
          </cell>
          <cell r="K125">
            <v>200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  <cell r="I126">
            <v>78.753599999999992</v>
          </cell>
          <cell r="J126">
            <v>9.9780718101059911</v>
          </cell>
          <cell r="K126">
            <v>189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  <cell r="I127">
            <v>0</v>
          </cell>
          <cell r="J127">
            <v>0</v>
          </cell>
          <cell r="K127" t="str">
            <v/>
          </cell>
          <cell r="L127" t="str">
            <v/>
          </cell>
          <cell r="M127" t="str">
            <v/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  <cell r="I128">
            <v>103</v>
          </cell>
          <cell r="J128">
            <v>7.7041026216388042</v>
          </cell>
          <cell r="K128" t="str">
            <v/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  <cell r="I129">
            <v>108.33</v>
          </cell>
          <cell r="J129">
            <v>10.790592969629357</v>
          </cell>
          <cell r="K129" t="str">
            <v/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/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  <cell r="I131">
            <v>136.01</v>
          </cell>
          <cell r="J131">
            <v>10.65867324948082</v>
          </cell>
          <cell r="K131" t="str">
            <v/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/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  <cell r="I132">
            <v>136.81231500000001</v>
          </cell>
          <cell r="J132">
            <v>9.9482139546044532</v>
          </cell>
          <cell r="K132" t="str">
            <v/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  <cell r="I133">
            <v>138.1</v>
          </cell>
          <cell r="J133">
            <v>9.6756112940517056</v>
          </cell>
          <cell r="K133" t="str">
            <v/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/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/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/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  <cell r="I138">
            <v>135.19999999999999</v>
          </cell>
          <cell r="J138">
            <v>10.424055512721663</v>
          </cell>
          <cell r="K138">
            <v>235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/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/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>AUXILIARY CONSUMPTION</v>
          </cell>
          <cell r="K143" t="str">
            <v>MAXIMUM DEMAND</v>
          </cell>
          <cell r="L143" t="str">
            <v>COAL IN MT</v>
          </cell>
          <cell r="N143" t="str">
            <v>COAL CONSUMED</v>
          </cell>
          <cell r="P143" t="str">
            <v>FUEL OIL CONSUMPTION</v>
          </cell>
        </row>
        <row r="144">
          <cell r="A144" t="str">
            <v/>
          </cell>
          <cell r="B144" t="str">
            <v>Energy   Contents   in   MKwh</v>
          </cell>
          <cell r="C144" t="str">
            <v>MU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/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>
        <row r="3">
          <cell r="A3" t="str">
            <v>STATION NAME</v>
          </cell>
        </row>
      </sheetData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 t="str">
            <v/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/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/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/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 t="str">
            <v/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 t="str">
            <v/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 t="str">
            <v/>
          </cell>
          <cell r="L81" t="str">
            <v/>
          </cell>
          <cell r="M81" t="str">
            <v/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/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/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/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/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/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/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 t="str">
            <v/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/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/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/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/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/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/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 t="str">
            <v/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/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/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 t="str">
            <v/>
          </cell>
          <cell r="L127" t="str">
            <v/>
          </cell>
          <cell r="M127" t="str">
            <v/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 t="str">
            <v/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 t="str">
            <v/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/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 t="str">
            <v/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/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 t="str">
            <v/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 t="str">
            <v/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/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/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/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 t="str">
            <v/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 t="str">
            <v/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 t="str">
            <v/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 t="str">
            <v/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 t="str">
            <v/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 t="str">
            <v/>
          </cell>
          <cell r="L191" t="str">
            <v/>
          </cell>
          <cell r="M191" t="str">
            <v/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 t="str">
            <v/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 t="str">
            <v/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 t="str">
            <v/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 t="str">
            <v/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 t="str">
            <v/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 t="str">
            <v/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 t="str">
            <v/>
          </cell>
          <cell r="M214" t="str">
            <v/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 t="str">
            <v/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 t="str">
            <v/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 t="str">
            <v/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 t="str">
            <v/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 t="str">
            <v/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 t="str">
            <v/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  <cell r="I249">
            <v>0</v>
          </cell>
          <cell r="J249">
            <v>0</v>
          </cell>
          <cell r="K249" t="str">
            <v/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  <cell r="I250">
            <v>1151.8</v>
          </cell>
          <cell r="J250">
            <v>9.7836436980100601</v>
          </cell>
          <cell r="K250" t="str">
            <v/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 t="str">
            <v/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 t="str">
            <v/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 t="str">
            <v/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 t="str">
            <v/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  <cell r="I255">
            <v>1494.36</v>
          </cell>
          <cell r="J255">
            <v>10.537033615898485</v>
          </cell>
          <cell r="K255" t="str">
            <v/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 t="str">
            <v/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 t="str">
            <v/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 t="str">
            <v/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 t="str">
            <v/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 t="str">
            <v/>
          </cell>
          <cell r="H259">
            <v>68.093332256215561</v>
          </cell>
          <cell r="I259">
            <v>1713.68</v>
          </cell>
          <cell r="J259">
            <v>9.6812248482661989</v>
          </cell>
          <cell r="K259" t="str">
            <v/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 t="str">
            <v/>
          </cell>
          <cell r="H267">
            <v>0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 t="str">
            <v/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 t="str">
            <v/>
          </cell>
          <cell r="H281">
            <v>0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 t="str">
            <v/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 t="str">
            <v/>
          </cell>
          <cell r="H295">
            <v>0</v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 t="str">
            <v/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 t="str">
            <v/>
          </cell>
          <cell r="L306">
            <v>0</v>
          </cell>
          <cell r="M306">
            <v>979.2</v>
          </cell>
          <cell r="N306">
            <v>979.99</v>
          </cell>
          <cell r="O306" t="str">
            <v/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 t="str">
            <v/>
          </cell>
          <cell r="J317">
            <v>0</v>
          </cell>
          <cell r="K317" t="str">
            <v/>
          </cell>
          <cell r="L317" t="str">
            <v/>
          </cell>
          <cell r="M317" t="str">
            <v/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 t="str">
            <v/>
          </cell>
          <cell r="J318">
            <v>0</v>
          </cell>
          <cell r="K318" t="str">
            <v/>
          </cell>
          <cell r="L318" t="str">
            <v/>
          </cell>
          <cell r="M318" t="str">
            <v/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 t="str">
            <v/>
          </cell>
          <cell r="J319">
            <v>0</v>
          </cell>
          <cell r="K319" t="str">
            <v/>
          </cell>
          <cell r="L319" t="str">
            <v/>
          </cell>
          <cell r="M319" t="str">
            <v/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 t="str">
            <v/>
          </cell>
          <cell r="J320">
            <v>0</v>
          </cell>
          <cell r="K320" t="str">
            <v/>
          </cell>
          <cell r="L320" t="str">
            <v/>
          </cell>
          <cell r="M320" t="str">
            <v/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 t="str">
            <v/>
          </cell>
          <cell r="J321">
            <v>0</v>
          </cell>
          <cell r="K321" t="str">
            <v/>
          </cell>
          <cell r="L321" t="str">
            <v/>
          </cell>
          <cell r="M321" t="str">
            <v/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 t="str">
            <v/>
          </cell>
          <cell r="J322">
            <v>0</v>
          </cell>
          <cell r="K322" t="str">
            <v/>
          </cell>
          <cell r="L322" t="str">
            <v/>
          </cell>
          <cell r="M322" t="str">
            <v/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 t="str">
            <v/>
          </cell>
          <cell r="J323">
            <v>0</v>
          </cell>
          <cell r="K323" t="str">
            <v/>
          </cell>
          <cell r="L323" t="str">
            <v/>
          </cell>
          <cell r="M323" t="str">
            <v/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 t="str">
            <v/>
          </cell>
          <cell r="J332">
            <v>0</v>
          </cell>
          <cell r="K332" t="str">
            <v/>
          </cell>
          <cell r="L332" t="str">
            <v/>
          </cell>
          <cell r="M332" t="str">
            <v/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 t="str">
            <v/>
          </cell>
          <cell r="J333">
            <v>0</v>
          </cell>
          <cell r="K333" t="str">
            <v/>
          </cell>
          <cell r="L333" t="str">
            <v/>
          </cell>
          <cell r="M333" t="str">
            <v/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 t="str">
            <v/>
          </cell>
          <cell r="H341">
            <v>0</v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 t="str">
            <v/>
          </cell>
          <cell r="H359">
            <v>0</v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 t="str">
            <v/>
          </cell>
          <cell r="L369" t="str">
            <v/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 t="str">
            <v/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 t="str">
            <v/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 t="str">
            <v/>
          </cell>
          <cell r="P386">
            <v>274.3</v>
          </cell>
          <cell r="Q386" t="str">
            <v/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 t="str">
            <v/>
          </cell>
          <cell r="G389">
            <v>0</v>
          </cell>
          <cell r="H389">
            <v>0</v>
          </cell>
          <cell r="I389" t="str">
            <v/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 t="str">
            <v/>
          </cell>
          <cell r="G390">
            <v>0</v>
          </cell>
          <cell r="H390">
            <v>0</v>
          </cell>
          <cell r="I390" t="str">
            <v/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 t="str">
            <v/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 t="str">
            <v/>
          </cell>
          <cell r="P400">
            <v>469.1</v>
          </cell>
          <cell r="Q400" t="str">
            <v/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 t="str">
            <v/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 t="str">
            <v/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 t="str">
            <v/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 t="str">
            <v/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 t="str">
            <v/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 t="str">
            <v/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 t="str">
            <v/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 t="str">
            <v/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 t="str">
            <v/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 t="str">
            <v/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 t="str">
            <v/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 t="str">
            <v/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 t="str">
            <v/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 t="str">
            <v/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>
        <row r="3">
          <cell r="A3" t="str">
            <v>STATION NAME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3">
          <cell r="A3" t="str">
            <v>STATION NAME</v>
          </cell>
        </row>
      </sheetData>
      <sheetData sheetId="60">
        <row r="3">
          <cell r="A3" t="str">
            <v>STATION NAME</v>
          </cell>
        </row>
      </sheetData>
      <sheetData sheetId="61">
        <row r="3">
          <cell r="A3" t="str">
            <v>STATION NAME</v>
          </cell>
        </row>
      </sheetData>
      <sheetData sheetId="62">
        <row r="3">
          <cell r="A3" t="str">
            <v>STATION NAME</v>
          </cell>
        </row>
      </sheetData>
      <sheetData sheetId="63">
        <row r="3">
          <cell r="A3" t="str">
            <v>STATION NAME</v>
          </cell>
        </row>
      </sheetData>
      <sheetData sheetId="64">
        <row r="3">
          <cell r="A3" t="str">
            <v>STATION NAME</v>
          </cell>
        </row>
      </sheetData>
      <sheetData sheetId="65">
        <row r="3">
          <cell r="A3" t="str">
            <v>STATION NAME</v>
          </cell>
        </row>
      </sheetData>
      <sheetData sheetId="66">
        <row r="3">
          <cell r="A3" t="str">
            <v>STATION NAME</v>
          </cell>
        </row>
      </sheetData>
      <sheetData sheetId="67">
        <row r="3">
          <cell r="A3" t="str">
            <v>STATION NAME</v>
          </cell>
        </row>
      </sheetData>
      <sheetData sheetId="68">
        <row r="3">
          <cell r="A3" t="str">
            <v>STATION NAME</v>
          </cell>
        </row>
      </sheetData>
      <sheetData sheetId="69">
        <row r="3">
          <cell r="A3" t="str">
            <v>STATION NAME</v>
          </cell>
        </row>
      </sheetData>
      <sheetData sheetId="70">
        <row r="3">
          <cell r="A3" t="str">
            <v>STATION NAME</v>
          </cell>
        </row>
      </sheetData>
      <sheetData sheetId="71">
        <row r="3">
          <cell r="A3" t="str">
            <v>STATION NAME</v>
          </cell>
        </row>
      </sheetData>
      <sheetData sheetId="72">
        <row r="3">
          <cell r="A3" t="str">
            <v>STATION NAME</v>
          </cell>
        </row>
      </sheetData>
      <sheetData sheetId="73">
        <row r="3">
          <cell r="A3" t="str">
            <v>STATION NAME</v>
          </cell>
        </row>
      </sheetData>
      <sheetData sheetId="74">
        <row r="3">
          <cell r="A3" t="str">
            <v>STATION NAME</v>
          </cell>
        </row>
      </sheetData>
      <sheetData sheetId="75">
        <row r="3">
          <cell r="A3" t="str">
            <v>STATION NAME</v>
          </cell>
        </row>
      </sheetData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>
        <row r="3">
          <cell r="A3" t="str">
            <v>STATION NAME</v>
          </cell>
        </row>
      </sheetData>
      <sheetData sheetId="85" refreshError="1"/>
      <sheetData sheetId="86" refreshError="1"/>
      <sheetData sheetId="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R.Hrs. Since Comm"/>
      <sheetName val="A"/>
      <sheetName val="A2-02-03"/>
      <sheetName val="ATC Loss Red"/>
      <sheetName val="Demand Raised wrt adj targe "/>
      <sheetName val="04REL"/>
      <sheetName val="data"/>
      <sheetName val="Sheet1"/>
      <sheetName val="EDWise"/>
      <sheetName val="DLC"/>
      <sheetName val="Salient1"/>
      <sheetName val="Executive Summary -Thermal"/>
      <sheetName val="Stationwise Thermal &amp; Hydel Gen"/>
      <sheetName val="TWELVE"/>
      <sheetName val="IP Assessment_June.08"/>
      <sheetName val="A1-Continuous"/>
      <sheetName val="CASH-FLOW"/>
      <sheetName val="Design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Loss_of_Generation1"/>
      <sheetName val="No_of_Tube_Leakage1"/>
      <sheetName val="EB_PS1"/>
      <sheetName val="400_KV1"/>
      <sheetName val="LONG_DURATION_OUTAGE1"/>
      <sheetName val="TIME_DURATION_CAUSE_ANALYSIS1"/>
      <sheetName val="CAUSE_ANALYSIS1"/>
      <sheetName val="BREAKUP_OF_OIL1"/>
      <sheetName val="PARTIAL_LOSS1"/>
      <sheetName val="STN_WISE_EMR1"/>
      <sheetName val="R_Hrs__Since_Comm1"/>
      <sheetName val="ATC_Loss_Red"/>
      <sheetName val="Demand_Raised_wrt_adj_targe_"/>
      <sheetName val="Executive_Summary_-Thermal"/>
      <sheetName val="Stationwise_Thermal_&amp;_Hydel_Gen"/>
      <sheetName val="Material Reciept 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ting Agenda "/>
      <sheetName val="Format-1"/>
      <sheetName val="Format-2"/>
      <sheetName val="Format-3"/>
      <sheetName val="Format-4"/>
      <sheetName val="Format-5"/>
      <sheetName val="Format-12"/>
      <sheetName val="FORMAT-13"/>
      <sheetName val="Format-14"/>
      <sheetName val="Format-16(a)"/>
      <sheetName val="Format-16(b)"/>
      <sheetName val="Format-18"/>
      <sheetName val=" Format-20(a)"/>
      <sheetName val="Format-20(b)"/>
      <sheetName val="Format-21(a)"/>
      <sheetName val="Format-21(b)"/>
      <sheetName val="Format-22"/>
      <sheetName val="Format-23"/>
      <sheetName val="Format-24"/>
      <sheetName val="Format-25 "/>
      <sheetName val="Format-26"/>
      <sheetName val="Format-27 "/>
      <sheetName val="WORK SHEET."/>
      <sheetName val="Format-28"/>
      <sheetName val="Format-30"/>
      <sheetName val="Format-37"/>
      <sheetName val="Format-38"/>
      <sheetName val="Format-39"/>
      <sheetName val="Format-40 "/>
      <sheetName val="Format-43(a)"/>
      <sheetName val="Format-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  <sheetName val="Newabstract"/>
      <sheetName val="Salient1"/>
      <sheetName val="04REL"/>
      <sheetName val="A1-Continuous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K4" sqref="K4"/>
    </sheetView>
  </sheetViews>
  <sheetFormatPr defaultRowHeight="15"/>
  <cols>
    <col min="1" max="1" width="5.42578125" customWidth="1"/>
    <col min="2" max="2" width="80.140625" customWidth="1"/>
    <col min="3" max="3" width="7.85546875" customWidth="1"/>
    <col min="4" max="4" width="7.7109375" customWidth="1"/>
    <col min="5" max="5" width="11" customWidth="1"/>
    <col min="6" max="6" width="10.7109375" customWidth="1"/>
    <col min="7" max="7" width="13.28515625" customWidth="1"/>
    <col min="8" max="8" width="11.85546875" customWidth="1"/>
  </cols>
  <sheetData>
    <row r="1" spans="1:8" ht="20.25">
      <c r="A1" s="82" t="s">
        <v>0</v>
      </c>
      <c r="B1" s="82"/>
      <c r="C1" s="82"/>
      <c r="D1" s="82"/>
      <c r="E1" s="82"/>
      <c r="F1" s="82"/>
      <c r="G1" s="82"/>
      <c r="H1" s="82"/>
    </row>
    <row r="2" spans="1:8" ht="49.5" customHeight="1">
      <c r="A2" s="83" t="s">
        <v>113</v>
      </c>
      <c r="B2" s="84"/>
      <c r="C2" s="84"/>
      <c r="D2" s="84"/>
      <c r="E2" s="84"/>
      <c r="F2" s="84"/>
      <c r="G2" s="84"/>
      <c r="H2" s="85"/>
    </row>
    <row r="3" spans="1:8" ht="15.75">
      <c r="A3" s="86" t="s">
        <v>1</v>
      </c>
      <c r="B3" s="87"/>
      <c r="C3" s="87"/>
      <c r="D3" s="87"/>
      <c r="E3" s="87"/>
      <c r="F3" s="87"/>
      <c r="G3" s="87"/>
      <c r="H3" s="88"/>
    </row>
    <row r="4" spans="1:8" ht="15.75">
      <c r="A4" s="89" t="s">
        <v>110</v>
      </c>
      <c r="B4" s="90"/>
      <c r="C4" s="89" t="s">
        <v>2</v>
      </c>
      <c r="D4" s="91"/>
      <c r="E4" s="91"/>
      <c r="F4" s="91"/>
      <c r="G4" s="91"/>
      <c r="H4" s="91"/>
    </row>
    <row r="5" spans="1:8" ht="15.75">
      <c r="A5" s="81" t="s">
        <v>3</v>
      </c>
      <c r="B5" s="81"/>
      <c r="C5" s="81" t="s">
        <v>109</v>
      </c>
      <c r="D5" s="81"/>
      <c r="E5" s="81"/>
      <c r="F5" s="81"/>
      <c r="G5" s="81"/>
      <c r="H5" s="81"/>
    </row>
    <row r="6" spans="1:8" ht="31.5" customHeight="1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</row>
    <row r="7" spans="1:8" ht="15.75">
      <c r="A7" s="2">
        <v>1</v>
      </c>
      <c r="B7" s="3" t="s">
        <v>12</v>
      </c>
      <c r="C7" s="2" t="s">
        <v>13</v>
      </c>
      <c r="D7" s="4">
        <v>1</v>
      </c>
      <c r="E7" s="5">
        <v>155</v>
      </c>
      <c r="F7" s="6">
        <f>D7*E7</f>
        <v>155</v>
      </c>
      <c r="G7" s="4">
        <v>0</v>
      </c>
      <c r="H7" s="7">
        <f>G7*D7</f>
        <v>0</v>
      </c>
    </row>
    <row r="8" spans="1:8" ht="15.75">
      <c r="A8" s="2">
        <v>2</v>
      </c>
      <c r="B8" s="8" t="s">
        <v>14</v>
      </c>
      <c r="C8" s="2" t="s">
        <v>13</v>
      </c>
      <c r="D8" s="4">
        <f>D7</f>
        <v>1</v>
      </c>
      <c r="E8" s="5">
        <v>25</v>
      </c>
      <c r="F8" s="5">
        <f t="shared" ref="F8:F15" si="0">D8*E8</f>
        <v>25</v>
      </c>
      <c r="G8" s="4">
        <v>0</v>
      </c>
      <c r="H8" s="7">
        <f t="shared" ref="H8:H15" si="1">G8*D8</f>
        <v>0</v>
      </c>
    </row>
    <row r="9" spans="1:8" ht="30">
      <c r="A9" s="2">
        <v>3</v>
      </c>
      <c r="B9" s="8" t="s">
        <v>15</v>
      </c>
      <c r="C9" s="2" t="s">
        <v>16</v>
      </c>
      <c r="D9" s="4">
        <f>20*D8</f>
        <v>20</v>
      </c>
      <c r="E9" s="5">
        <v>32</v>
      </c>
      <c r="F9" s="5">
        <f t="shared" si="0"/>
        <v>640</v>
      </c>
      <c r="G9" s="4">
        <v>0</v>
      </c>
      <c r="H9" s="7">
        <f t="shared" si="1"/>
        <v>0</v>
      </c>
    </row>
    <row r="10" spans="1:8" ht="15.75">
      <c r="A10" s="2">
        <v>4</v>
      </c>
      <c r="B10" s="8" t="s">
        <v>17</v>
      </c>
      <c r="C10" s="2" t="s">
        <v>16</v>
      </c>
      <c r="D10" s="4">
        <f>3*D7</f>
        <v>3</v>
      </c>
      <c r="E10" s="5">
        <v>22</v>
      </c>
      <c r="F10" s="5">
        <f t="shared" si="0"/>
        <v>66</v>
      </c>
      <c r="G10" s="4">
        <v>0</v>
      </c>
      <c r="H10" s="7">
        <f t="shared" si="1"/>
        <v>0</v>
      </c>
    </row>
    <row r="11" spans="1:8" ht="15.75">
      <c r="A11" s="2">
        <v>5</v>
      </c>
      <c r="B11" s="8" t="s">
        <v>18</v>
      </c>
      <c r="C11" s="2" t="s">
        <v>13</v>
      </c>
      <c r="D11" s="4">
        <f>D7</f>
        <v>1</v>
      </c>
      <c r="E11" s="5">
        <v>671</v>
      </c>
      <c r="F11" s="5">
        <v>671</v>
      </c>
      <c r="G11" s="5">
        <v>99</v>
      </c>
      <c r="H11" s="9">
        <f>G11</f>
        <v>99</v>
      </c>
    </row>
    <row r="12" spans="1:8" ht="15.75">
      <c r="A12" s="2">
        <v>6</v>
      </c>
      <c r="B12" s="8" t="s">
        <v>19</v>
      </c>
      <c r="C12" s="2" t="s">
        <v>13</v>
      </c>
      <c r="D12" s="4">
        <f>D11</f>
        <v>1</v>
      </c>
      <c r="E12" s="5">
        <v>45</v>
      </c>
      <c r="F12" s="5">
        <f t="shared" si="0"/>
        <v>45</v>
      </c>
      <c r="G12" s="5">
        <v>0</v>
      </c>
      <c r="H12" s="7">
        <f t="shared" si="1"/>
        <v>0</v>
      </c>
    </row>
    <row r="13" spans="1:8" ht="15.75">
      <c r="A13" s="2">
        <v>7</v>
      </c>
      <c r="B13" s="8" t="s">
        <v>20</v>
      </c>
      <c r="C13" s="2" t="s">
        <v>13</v>
      </c>
      <c r="D13" s="4">
        <f>D12</f>
        <v>1</v>
      </c>
      <c r="E13" s="5">
        <v>238</v>
      </c>
      <c r="F13" s="5">
        <f t="shared" si="0"/>
        <v>238</v>
      </c>
      <c r="G13" s="5">
        <v>61</v>
      </c>
      <c r="H13" s="9">
        <f t="shared" si="1"/>
        <v>61</v>
      </c>
    </row>
    <row r="14" spans="1:8" ht="75">
      <c r="A14" s="2">
        <v>8</v>
      </c>
      <c r="B14" s="8" t="s">
        <v>21</v>
      </c>
      <c r="C14" s="2" t="s">
        <v>13</v>
      </c>
      <c r="D14" s="4">
        <f>D13</f>
        <v>1</v>
      </c>
      <c r="E14" s="5">
        <v>480</v>
      </c>
      <c r="F14" s="5">
        <f t="shared" si="0"/>
        <v>480</v>
      </c>
      <c r="G14" s="5">
        <v>0</v>
      </c>
      <c r="H14" s="7">
        <f t="shared" si="1"/>
        <v>0</v>
      </c>
    </row>
    <row r="15" spans="1:8" ht="45">
      <c r="A15" s="2">
        <v>9</v>
      </c>
      <c r="B15" s="8" t="s">
        <v>22</v>
      </c>
      <c r="C15" s="2" t="s">
        <v>23</v>
      </c>
      <c r="D15" s="4">
        <f>D14</f>
        <v>1</v>
      </c>
      <c r="E15" s="5">
        <v>300</v>
      </c>
      <c r="F15" s="5">
        <f t="shared" si="0"/>
        <v>300</v>
      </c>
      <c r="G15" s="5">
        <v>100</v>
      </c>
      <c r="H15" s="9">
        <f t="shared" si="1"/>
        <v>100</v>
      </c>
    </row>
    <row r="16" spans="1:8" ht="15.75">
      <c r="A16" s="10"/>
      <c r="B16" s="11" t="s">
        <v>24</v>
      </c>
      <c r="C16" s="12"/>
      <c r="D16" s="13"/>
      <c r="E16" s="14"/>
      <c r="F16" s="15">
        <v>500</v>
      </c>
      <c r="G16" s="15"/>
      <c r="H16" s="7">
        <v>500</v>
      </c>
    </row>
    <row r="17" spans="1:8" ht="15.75">
      <c r="A17" s="92" t="s">
        <v>25</v>
      </c>
      <c r="B17" s="92"/>
      <c r="C17" s="16"/>
      <c r="D17" s="7"/>
      <c r="E17" s="17"/>
      <c r="F17" s="9">
        <f>SUM(F7:F16)</f>
        <v>3120</v>
      </c>
      <c r="G17" s="7"/>
      <c r="H17" s="9">
        <f>SUM(H7:H16)</f>
        <v>760</v>
      </c>
    </row>
    <row r="18" spans="1:8" ht="17.25" customHeight="1">
      <c r="A18" s="93" t="s">
        <v>26</v>
      </c>
      <c r="B18" s="94"/>
      <c r="C18" s="94"/>
      <c r="D18" s="94"/>
      <c r="E18" s="94"/>
      <c r="F18" s="94"/>
      <c r="G18" s="94"/>
      <c r="H18" s="95"/>
    </row>
    <row r="19" spans="1:8" s="21" customFormat="1" ht="40.5" customHeight="1">
      <c r="A19" s="18" t="s">
        <v>27</v>
      </c>
      <c r="B19" s="19" t="s">
        <v>5</v>
      </c>
      <c r="C19" s="20" t="s">
        <v>6</v>
      </c>
      <c r="D19" s="20" t="s">
        <v>28</v>
      </c>
      <c r="E19" s="20" t="s">
        <v>29</v>
      </c>
      <c r="F19" s="20" t="s">
        <v>30</v>
      </c>
      <c r="G19" s="20" t="s">
        <v>31</v>
      </c>
      <c r="H19" s="20" t="s">
        <v>32</v>
      </c>
    </row>
    <row r="20" spans="1:8" ht="15.75">
      <c r="A20" s="22">
        <v>1</v>
      </c>
      <c r="B20" s="23" t="s">
        <v>33</v>
      </c>
      <c r="C20" s="24" t="s">
        <v>13</v>
      </c>
      <c r="D20" s="25">
        <v>0</v>
      </c>
      <c r="E20" s="26">
        <v>4706</v>
      </c>
      <c r="F20" s="26">
        <v>932</v>
      </c>
      <c r="G20" s="27">
        <f t="shared" ref="G20:G35" si="2">D20*E20</f>
        <v>0</v>
      </c>
      <c r="H20" s="27">
        <f t="shared" ref="H20:H35" si="3">D20*F20</f>
        <v>0</v>
      </c>
    </row>
    <row r="21" spans="1:8" ht="15.75">
      <c r="A21" s="22">
        <v>2</v>
      </c>
      <c r="B21" s="23" t="s">
        <v>107</v>
      </c>
      <c r="C21" s="24" t="s">
        <v>13</v>
      </c>
      <c r="D21" s="25">
        <v>1</v>
      </c>
      <c r="E21" s="26">
        <v>3689</v>
      </c>
      <c r="F21" s="26">
        <v>1166</v>
      </c>
      <c r="G21" s="27">
        <f t="shared" si="2"/>
        <v>3689</v>
      </c>
      <c r="H21" s="27">
        <f t="shared" si="3"/>
        <v>1166</v>
      </c>
    </row>
    <row r="22" spans="1:8" ht="15.75">
      <c r="A22" s="22">
        <v>3</v>
      </c>
      <c r="B22" s="23" t="s">
        <v>34</v>
      </c>
      <c r="C22" s="24" t="s">
        <v>13</v>
      </c>
      <c r="D22" s="25">
        <v>0</v>
      </c>
      <c r="E22" s="26">
        <v>6258</v>
      </c>
      <c r="F22" s="26">
        <v>1166</v>
      </c>
      <c r="G22" s="27">
        <f t="shared" si="2"/>
        <v>0</v>
      </c>
      <c r="H22" s="27">
        <f t="shared" si="3"/>
        <v>0</v>
      </c>
    </row>
    <row r="23" spans="1:8" ht="15.75">
      <c r="A23" s="22">
        <v>4</v>
      </c>
      <c r="B23" s="23" t="s">
        <v>35</v>
      </c>
      <c r="C23" s="24" t="s">
        <v>13</v>
      </c>
      <c r="D23" s="25">
        <v>0</v>
      </c>
      <c r="E23" s="26">
        <v>3054</v>
      </c>
      <c r="F23" s="26">
        <v>932</v>
      </c>
      <c r="G23" s="27">
        <f t="shared" si="2"/>
        <v>0</v>
      </c>
      <c r="H23" s="27">
        <f t="shared" si="3"/>
        <v>0</v>
      </c>
    </row>
    <row r="24" spans="1:8" ht="15.75">
      <c r="A24" s="22">
        <v>5</v>
      </c>
      <c r="B24" s="28" t="s">
        <v>36</v>
      </c>
      <c r="C24" s="24" t="s">
        <v>37</v>
      </c>
      <c r="D24" s="25">
        <v>1</v>
      </c>
      <c r="E24" s="26">
        <v>277</v>
      </c>
      <c r="F24" s="26">
        <v>106</v>
      </c>
      <c r="G24" s="27">
        <f t="shared" si="2"/>
        <v>277</v>
      </c>
      <c r="H24" s="27">
        <f t="shared" si="3"/>
        <v>106</v>
      </c>
    </row>
    <row r="25" spans="1:8" ht="15.75">
      <c r="A25" s="22">
        <v>6</v>
      </c>
      <c r="B25" s="28" t="s">
        <v>38</v>
      </c>
      <c r="C25" s="24" t="s">
        <v>37</v>
      </c>
      <c r="D25" s="25">
        <v>0</v>
      </c>
      <c r="E25" s="26">
        <v>444</v>
      </c>
      <c r="F25" s="26">
        <v>106</v>
      </c>
      <c r="G25" s="27">
        <f t="shared" si="2"/>
        <v>0</v>
      </c>
      <c r="H25" s="27">
        <f t="shared" si="3"/>
        <v>0</v>
      </c>
    </row>
    <row r="26" spans="1:8" ht="15.75">
      <c r="A26" s="22">
        <v>9</v>
      </c>
      <c r="B26" s="28" t="s">
        <v>39</v>
      </c>
      <c r="C26" s="24" t="s">
        <v>13</v>
      </c>
      <c r="D26" s="25">
        <v>3</v>
      </c>
      <c r="E26" s="26">
        <v>48</v>
      </c>
      <c r="F26" s="26">
        <v>0</v>
      </c>
      <c r="G26" s="27">
        <f t="shared" si="2"/>
        <v>144</v>
      </c>
      <c r="H26" s="27">
        <f t="shared" si="3"/>
        <v>0</v>
      </c>
    </row>
    <row r="27" spans="1:8" ht="15.75">
      <c r="A27" s="22">
        <v>10</v>
      </c>
      <c r="B27" s="28" t="s">
        <v>40</v>
      </c>
      <c r="C27" s="24" t="s">
        <v>13</v>
      </c>
      <c r="D27" s="25">
        <v>0</v>
      </c>
      <c r="E27" s="26">
        <v>180</v>
      </c>
      <c r="F27" s="26">
        <v>0</v>
      </c>
      <c r="G27" s="27">
        <f t="shared" si="2"/>
        <v>0</v>
      </c>
      <c r="H27" s="27">
        <f t="shared" si="3"/>
        <v>0</v>
      </c>
    </row>
    <row r="28" spans="1:8" ht="15.75">
      <c r="A28" s="22">
        <v>11</v>
      </c>
      <c r="B28" s="28" t="s">
        <v>41</v>
      </c>
      <c r="C28" s="24" t="s">
        <v>13</v>
      </c>
      <c r="D28" s="25">
        <v>0</v>
      </c>
      <c r="E28" s="26">
        <v>16</v>
      </c>
      <c r="F28" s="26">
        <v>0</v>
      </c>
      <c r="G28" s="27">
        <f t="shared" si="2"/>
        <v>0</v>
      </c>
      <c r="H28" s="27">
        <f t="shared" si="3"/>
        <v>0</v>
      </c>
    </row>
    <row r="29" spans="1:8" ht="15.75">
      <c r="A29" s="22">
        <v>12</v>
      </c>
      <c r="B29" s="28" t="s">
        <v>42</v>
      </c>
      <c r="C29" s="24" t="s">
        <v>13</v>
      </c>
      <c r="D29" s="25">
        <v>0</v>
      </c>
      <c r="E29" s="26">
        <v>165</v>
      </c>
      <c r="F29" s="26">
        <v>61</v>
      </c>
      <c r="G29" s="27">
        <f t="shared" si="2"/>
        <v>0</v>
      </c>
      <c r="H29" s="27">
        <f t="shared" si="3"/>
        <v>0</v>
      </c>
    </row>
    <row r="30" spans="1:8" ht="15.75">
      <c r="A30" s="22">
        <v>13</v>
      </c>
      <c r="B30" s="28" t="s">
        <v>43</v>
      </c>
      <c r="C30" s="24" t="s">
        <v>37</v>
      </c>
      <c r="D30" s="25">
        <v>1</v>
      </c>
      <c r="E30" s="26">
        <v>830</v>
      </c>
      <c r="F30" s="26">
        <v>390</v>
      </c>
      <c r="G30" s="27">
        <f t="shared" si="2"/>
        <v>830</v>
      </c>
      <c r="H30" s="27">
        <f t="shared" si="3"/>
        <v>390</v>
      </c>
    </row>
    <row r="31" spans="1:8" ht="15.75">
      <c r="A31" s="22">
        <v>14</v>
      </c>
      <c r="B31" s="28" t="s">
        <v>44</v>
      </c>
      <c r="C31" s="24" t="s">
        <v>37</v>
      </c>
      <c r="D31" s="25">
        <f>D30</f>
        <v>1</v>
      </c>
      <c r="E31" s="26">
        <v>0</v>
      </c>
      <c r="F31" s="26">
        <v>174</v>
      </c>
      <c r="G31" s="27">
        <f t="shared" si="2"/>
        <v>0</v>
      </c>
      <c r="H31" s="27">
        <f t="shared" si="3"/>
        <v>174</v>
      </c>
    </row>
    <row r="32" spans="1:8" ht="15.75">
      <c r="A32" s="22">
        <v>15</v>
      </c>
      <c r="B32" s="23" t="s">
        <v>108</v>
      </c>
      <c r="C32" s="24" t="s">
        <v>45</v>
      </c>
      <c r="D32" s="29">
        <v>0</v>
      </c>
      <c r="E32" s="26">
        <v>36497</v>
      </c>
      <c r="F32" s="26">
        <v>2869</v>
      </c>
      <c r="G32" s="27">
        <f t="shared" si="2"/>
        <v>0</v>
      </c>
      <c r="H32" s="27">
        <f t="shared" si="3"/>
        <v>0</v>
      </c>
    </row>
    <row r="33" spans="1:8" ht="15.75">
      <c r="A33" s="22">
        <v>16</v>
      </c>
      <c r="B33" s="23" t="s">
        <v>46</v>
      </c>
      <c r="C33" s="24"/>
      <c r="D33" s="25">
        <v>0</v>
      </c>
      <c r="E33" s="26"/>
      <c r="F33" s="26"/>
      <c r="G33" s="27">
        <f>G32*3%</f>
        <v>0</v>
      </c>
      <c r="H33" s="27"/>
    </row>
    <row r="34" spans="1:8" ht="15.75">
      <c r="A34" s="22">
        <v>17</v>
      </c>
      <c r="B34" s="30" t="s">
        <v>47</v>
      </c>
      <c r="C34" s="24" t="s">
        <v>13</v>
      </c>
      <c r="D34" s="25">
        <v>0</v>
      </c>
      <c r="E34" s="26">
        <v>0</v>
      </c>
      <c r="F34" s="26">
        <v>69</v>
      </c>
      <c r="G34" s="27">
        <f t="shared" ref="G34" si="4">D34*E34</f>
        <v>0</v>
      </c>
      <c r="H34" s="27">
        <f t="shared" ref="H34" si="5">D34*F34</f>
        <v>0</v>
      </c>
    </row>
    <row r="35" spans="1:8" ht="15.75">
      <c r="A35" s="22">
        <v>18</v>
      </c>
      <c r="B35" s="30" t="s">
        <v>48</v>
      </c>
      <c r="C35" s="24" t="s">
        <v>13</v>
      </c>
      <c r="D35" s="25">
        <v>1</v>
      </c>
      <c r="E35" s="26">
        <v>0</v>
      </c>
      <c r="F35" s="26">
        <v>92</v>
      </c>
      <c r="G35" s="27">
        <f t="shared" si="2"/>
        <v>0</v>
      </c>
      <c r="H35" s="27">
        <f t="shared" si="3"/>
        <v>92</v>
      </c>
    </row>
    <row r="36" spans="1:8" ht="16.5">
      <c r="A36" s="22"/>
      <c r="B36" s="31"/>
      <c r="C36" s="24"/>
      <c r="D36" s="32"/>
      <c r="E36" s="26"/>
      <c r="F36" s="26"/>
      <c r="G36" s="26">
        <f>SUM(G20:G35)</f>
        <v>4940</v>
      </c>
      <c r="H36" s="26">
        <f>SUM(H20:H35)</f>
        <v>1928</v>
      </c>
    </row>
    <row r="37" spans="1:8" ht="15.75">
      <c r="A37" s="22"/>
      <c r="B37" s="18" t="s">
        <v>49</v>
      </c>
      <c r="C37" s="22" t="s">
        <v>23</v>
      </c>
      <c r="D37" s="33"/>
      <c r="E37" s="34"/>
      <c r="F37" s="34"/>
      <c r="G37" s="34">
        <v>0</v>
      </c>
      <c r="H37" s="34">
        <v>0</v>
      </c>
    </row>
    <row r="38" spans="1:8" ht="15.75">
      <c r="A38" s="35"/>
      <c r="B38" s="96" t="s">
        <v>50</v>
      </c>
      <c r="C38" s="96"/>
      <c r="D38" s="96"/>
      <c r="E38" s="96"/>
      <c r="F38" s="96"/>
      <c r="G38" s="36">
        <f>G36+G37</f>
        <v>4940</v>
      </c>
      <c r="H38" s="36">
        <f>H36+H37</f>
        <v>1928</v>
      </c>
    </row>
    <row r="39" spans="1:8" hidden="1">
      <c r="A39" s="97" t="str">
        <f>A18</f>
        <v>Part B:LT Line Extension</v>
      </c>
      <c r="B39" s="98"/>
      <c r="C39" s="98"/>
      <c r="D39" s="98"/>
      <c r="E39" s="98"/>
      <c r="F39" s="98"/>
      <c r="G39" s="98"/>
      <c r="H39" s="99"/>
    </row>
    <row r="40" spans="1:8" hidden="1">
      <c r="A40" s="37"/>
      <c r="B40" s="100" t="s">
        <v>51</v>
      </c>
      <c r="C40" s="101"/>
      <c r="D40" s="102"/>
      <c r="E40" s="103"/>
      <c r="F40" s="104"/>
      <c r="G40" s="104"/>
      <c r="H40" s="105"/>
    </row>
    <row r="41" spans="1:8" hidden="1">
      <c r="A41" s="37"/>
      <c r="B41" s="100" t="s">
        <v>52</v>
      </c>
      <c r="C41" s="101"/>
      <c r="D41" s="102"/>
      <c r="E41" s="38"/>
      <c r="F41" s="39"/>
      <c r="G41" s="39"/>
      <c r="H41" s="40"/>
    </row>
    <row r="42" spans="1:8" ht="45" hidden="1">
      <c r="A42" s="41" t="s">
        <v>53</v>
      </c>
      <c r="B42" s="41" t="s">
        <v>54</v>
      </c>
      <c r="C42" s="41" t="s">
        <v>6</v>
      </c>
      <c r="D42" s="41" t="s">
        <v>28</v>
      </c>
      <c r="E42" s="41" t="s">
        <v>29</v>
      </c>
      <c r="F42" s="42" t="s">
        <v>30</v>
      </c>
      <c r="G42" s="41" t="s">
        <v>55</v>
      </c>
      <c r="H42" s="41" t="s">
        <v>56</v>
      </c>
    </row>
    <row r="43" spans="1:8" hidden="1">
      <c r="A43" s="43">
        <v>1</v>
      </c>
      <c r="B43" s="44" t="s">
        <v>57</v>
      </c>
      <c r="C43" s="45" t="s">
        <v>13</v>
      </c>
      <c r="D43" s="46">
        <v>0</v>
      </c>
      <c r="E43" s="47">
        <v>22784</v>
      </c>
      <c r="F43" s="47">
        <v>4115</v>
      </c>
      <c r="G43" s="47">
        <f t="shared" ref="G43:G54" si="6">D43*E43</f>
        <v>0</v>
      </c>
      <c r="H43" s="48">
        <f t="shared" ref="H43:H54" si="7">D43*F43</f>
        <v>0</v>
      </c>
    </row>
    <row r="44" spans="1:8" hidden="1">
      <c r="A44" s="43">
        <v>2</v>
      </c>
      <c r="B44" s="49" t="s">
        <v>58</v>
      </c>
      <c r="C44" s="45" t="s">
        <v>13</v>
      </c>
      <c r="D44" s="46">
        <v>0</v>
      </c>
      <c r="E44" s="47">
        <v>164</v>
      </c>
      <c r="F44" s="47">
        <v>0</v>
      </c>
      <c r="G44" s="47">
        <f t="shared" si="6"/>
        <v>0</v>
      </c>
      <c r="H44" s="48">
        <f t="shared" si="7"/>
        <v>0</v>
      </c>
    </row>
    <row r="45" spans="1:8" hidden="1">
      <c r="A45" s="43">
        <v>3</v>
      </c>
      <c r="B45" s="49" t="s">
        <v>59</v>
      </c>
      <c r="C45" s="45" t="s">
        <v>13</v>
      </c>
      <c r="D45" s="46">
        <v>0</v>
      </c>
      <c r="E45" s="47">
        <v>169</v>
      </c>
      <c r="F45" s="47">
        <v>0</v>
      </c>
      <c r="G45" s="47">
        <f t="shared" si="6"/>
        <v>0</v>
      </c>
      <c r="H45" s="48">
        <f t="shared" si="7"/>
        <v>0</v>
      </c>
    </row>
    <row r="46" spans="1:8" hidden="1">
      <c r="A46" s="43">
        <v>4</v>
      </c>
      <c r="B46" s="50" t="s">
        <v>60</v>
      </c>
      <c r="C46" s="45" t="s">
        <v>37</v>
      </c>
      <c r="D46" s="46">
        <v>0</v>
      </c>
      <c r="E46" s="47">
        <v>751</v>
      </c>
      <c r="F46" s="47">
        <v>354</v>
      </c>
      <c r="G46" s="47">
        <f t="shared" si="6"/>
        <v>0</v>
      </c>
      <c r="H46" s="48">
        <f t="shared" si="7"/>
        <v>0</v>
      </c>
    </row>
    <row r="47" spans="1:8" ht="30" hidden="1">
      <c r="A47" s="43">
        <v>5</v>
      </c>
      <c r="B47" s="44" t="s">
        <v>61</v>
      </c>
      <c r="C47" s="45" t="s">
        <v>13</v>
      </c>
      <c r="D47" s="46">
        <v>0</v>
      </c>
      <c r="E47" s="47">
        <v>64900</v>
      </c>
      <c r="F47" s="47">
        <v>682</v>
      </c>
      <c r="G47" s="47">
        <f t="shared" si="6"/>
        <v>0</v>
      </c>
      <c r="H47" s="48">
        <f t="shared" si="7"/>
        <v>0</v>
      </c>
    </row>
    <row r="48" spans="1:8" ht="30" hidden="1">
      <c r="A48" s="43">
        <v>6</v>
      </c>
      <c r="B48" s="44" t="s">
        <v>62</v>
      </c>
      <c r="C48" s="45" t="s">
        <v>37</v>
      </c>
      <c r="D48" s="46">
        <v>0</v>
      </c>
      <c r="E48" s="47">
        <v>1279</v>
      </c>
      <c r="F48" s="47">
        <v>573</v>
      </c>
      <c r="G48" s="47">
        <f t="shared" si="6"/>
        <v>0</v>
      </c>
      <c r="H48" s="48">
        <f t="shared" si="7"/>
        <v>0</v>
      </c>
    </row>
    <row r="49" spans="1:8" hidden="1">
      <c r="A49" s="43">
        <v>7</v>
      </c>
      <c r="B49" s="44" t="s">
        <v>63</v>
      </c>
      <c r="C49" s="45" t="s">
        <v>13</v>
      </c>
      <c r="D49" s="46">
        <v>0</v>
      </c>
      <c r="E49" s="47">
        <v>146</v>
      </c>
      <c r="F49" s="47">
        <v>48</v>
      </c>
      <c r="G49" s="47">
        <f t="shared" si="6"/>
        <v>0</v>
      </c>
      <c r="H49" s="48">
        <f t="shared" si="7"/>
        <v>0</v>
      </c>
    </row>
    <row r="50" spans="1:8" hidden="1">
      <c r="A50" s="43">
        <v>8</v>
      </c>
      <c r="B50" s="44" t="s">
        <v>64</v>
      </c>
      <c r="C50" s="45" t="s">
        <v>65</v>
      </c>
      <c r="D50" s="46">
        <v>0</v>
      </c>
      <c r="E50" s="47">
        <v>64</v>
      </c>
      <c r="F50" s="47">
        <v>25</v>
      </c>
      <c r="G50" s="47">
        <f t="shared" si="6"/>
        <v>0</v>
      </c>
      <c r="H50" s="48">
        <f t="shared" si="7"/>
        <v>0</v>
      </c>
    </row>
    <row r="51" spans="1:8" hidden="1">
      <c r="A51" s="43">
        <v>9</v>
      </c>
      <c r="B51" s="44" t="s">
        <v>66</v>
      </c>
      <c r="C51" s="45" t="s">
        <v>13</v>
      </c>
      <c r="D51" s="46">
        <v>0</v>
      </c>
      <c r="E51" s="47">
        <v>158</v>
      </c>
      <c r="F51" s="47">
        <v>0</v>
      </c>
      <c r="G51" s="47">
        <f t="shared" si="6"/>
        <v>0</v>
      </c>
      <c r="H51" s="48">
        <f t="shared" si="7"/>
        <v>0</v>
      </c>
    </row>
    <row r="52" spans="1:8" hidden="1">
      <c r="A52" s="43">
        <v>10</v>
      </c>
      <c r="B52" s="44" t="s">
        <v>67</v>
      </c>
      <c r="C52" s="45" t="s">
        <v>65</v>
      </c>
      <c r="D52" s="46">
        <v>0</v>
      </c>
      <c r="E52" s="47">
        <v>54.68</v>
      </c>
      <c r="F52" s="47">
        <v>0</v>
      </c>
      <c r="G52" s="47">
        <f t="shared" si="6"/>
        <v>0</v>
      </c>
      <c r="H52" s="48">
        <f t="shared" si="7"/>
        <v>0</v>
      </c>
    </row>
    <row r="53" spans="1:8" hidden="1">
      <c r="A53" s="43">
        <v>11</v>
      </c>
      <c r="B53" s="44" t="s">
        <v>68</v>
      </c>
      <c r="C53" s="45" t="s">
        <v>65</v>
      </c>
      <c r="D53" s="46">
        <v>0</v>
      </c>
      <c r="E53" s="47">
        <v>56.28</v>
      </c>
      <c r="F53" s="47">
        <v>0</v>
      </c>
      <c r="G53" s="47">
        <f t="shared" si="6"/>
        <v>0</v>
      </c>
      <c r="H53" s="48">
        <f t="shared" si="7"/>
        <v>0</v>
      </c>
    </row>
    <row r="54" spans="1:8" hidden="1">
      <c r="A54" s="43">
        <v>12</v>
      </c>
      <c r="B54" s="44" t="s">
        <v>69</v>
      </c>
      <c r="C54" s="45" t="s">
        <v>13</v>
      </c>
      <c r="D54" s="46">
        <v>0</v>
      </c>
      <c r="E54" s="47">
        <v>3573.1174999999998</v>
      </c>
      <c r="F54" s="47">
        <v>0</v>
      </c>
      <c r="G54" s="47">
        <f t="shared" si="6"/>
        <v>0</v>
      </c>
      <c r="H54" s="48">
        <f t="shared" si="7"/>
        <v>0</v>
      </c>
    </row>
    <row r="55" spans="1:8" hidden="1">
      <c r="A55" s="43"/>
      <c r="B55" s="44" t="s">
        <v>70</v>
      </c>
      <c r="C55" s="45"/>
      <c r="D55" s="46">
        <v>0</v>
      </c>
      <c r="E55" s="47"/>
      <c r="F55" s="47"/>
      <c r="G55" s="47">
        <f>SUM(G43:G54)</f>
        <v>0</v>
      </c>
      <c r="H55" s="47">
        <f>SUM(H43:H54)</f>
        <v>0</v>
      </c>
    </row>
    <row r="56" spans="1:8" hidden="1">
      <c r="A56" s="43"/>
      <c r="B56" s="44" t="s">
        <v>71</v>
      </c>
      <c r="C56" s="45"/>
      <c r="D56" s="46">
        <v>0</v>
      </c>
      <c r="E56" s="47"/>
      <c r="F56" s="47"/>
      <c r="G56" s="47"/>
      <c r="H56" s="47"/>
    </row>
    <row r="57" spans="1:8" hidden="1">
      <c r="A57" s="43">
        <v>13</v>
      </c>
      <c r="B57" s="44" t="s">
        <v>72</v>
      </c>
      <c r="C57" s="45" t="s">
        <v>73</v>
      </c>
      <c r="D57" s="46">
        <v>0</v>
      </c>
      <c r="E57" s="47">
        <v>2058</v>
      </c>
      <c r="F57" s="47">
        <v>71</v>
      </c>
      <c r="G57" s="47">
        <f t="shared" ref="G57:G68" si="8">D57*E57</f>
        <v>0</v>
      </c>
      <c r="H57" s="48">
        <f>F57*D57</f>
        <v>0</v>
      </c>
    </row>
    <row r="58" spans="1:8" hidden="1">
      <c r="A58" s="43"/>
      <c r="B58" s="44" t="s">
        <v>74</v>
      </c>
      <c r="C58" s="45"/>
      <c r="D58" s="46">
        <v>0</v>
      </c>
      <c r="E58" s="47"/>
      <c r="F58" s="47"/>
      <c r="G58" s="47">
        <f t="shared" si="8"/>
        <v>0</v>
      </c>
      <c r="H58" s="48">
        <f>F58*D58</f>
        <v>0</v>
      </c>
    </row>
    <row r="59" spans="1:8" hidden="1">
      <c r="A59" s="107">
        <v>14</v>
      </c>
      <c r="B59" s="44" t="s">
        <v>75</v>
      </c>
      <c r="C59" s="45" t="s">
        <v>13</v>
      </c>
      <c r="D59" s="46">
        <v>0</v>
      </c>
      <c r="E59" s="47">
        <v>1651</v>
      </c>
      <c r="F59" s="47">
        <v>205</v>
      </c>
      <c r="G59" s="47">
        <f t="shared" si="8"/>
        <v>0</v>
      </c>
      <c r="H59" s="48">
        <f>F59*D59</f>
        <v>0</v>
      </c>
    </row>
    <row r="60" spans="1:8" hidden="1">
      <c r="A60" s="108"/>
      <c r="B60" s="44" t="s">
        <v>76</v>
      </c>
      <c r="C60" s="45" t="s">
        <v>13</v>
      </c>
      <c r="D60" s="46">
        <v>0</v>
      </c>
      <c r="E60" s="47">
        <v>0</v>
      </c>
      <c r="F60" s="47"/>
      <c r="G60" s="47">
        <f t="shared" si="8"/>
        <v>0</v>
      </c>
      <c r="H60" s="48">
        <f>F60*D60</f>
        <v>0</v>
      </c>
    </row>
    <row r="61" spans="1:8" hidden="1">
      <c r="A61" s="108"/>
      <c r="B61" s="44" t="s">
        <v>77</v>
      </c>
      <c r="C61" s="45" t="s">
        <v>78</v>
      </c>
      <c r="D61" s="46">
        <v>0</v>
      </c>
      <c r="E61" s="47">
        <v>44</v>
      </c>
      <c r="F61" s="110">
        <v>568</v>
      </c>
      <c r="G61" s="47">
        <f t="shared" si="8"/>
        <v>0</v>
      </c>
      <c r="H61" s="113">
        <f>F61*2</f>
        <v>1136</v>
      </c>
    </row>
    <row r="62" spans="1:8" hidden="1">
      <c r="A62" s="108"/>
      <c r="B62" s="50" t="s">
        <v>79</v>
      </c>
      <c r="C62" s="45" t="s">
        <v>13</v>
      </c>
      <c r="D62" s="46">
        <v>0</v>
      </c>
      <c r="E62" s="47">
        <v>27</v>
      </c>
      <c r="F62" s="111"/>
      <c r="G62" s="47">
        <f t="shared" si="8"/>
        <v>0</v>
      </c>
      <c r="H62" s="114"/>
    </row>
    <row r="63" spans="1:8" hidden="1">
      <c r="A63" s="108"/>
      <c r="B63" s="50" t="s">
        <v>80</v>
      </c>
      <c r="C63" s="45" t="s">
        <v>13</v>
      </c>
      <c r="D63" s="46">
        <v>0</v>
      </c>
      <c r="E63" s="47">
        <v>66</v>
      </c>
      <c r="F63" s="111"/>
      <c r="G63" s="47">
        <f t="shared" si="8"/>
        <v>0</v>
      </c>
      <c r="H63" s="114"/>
    </row>
    <row r="64" spans="1:8" hidden="1">
      <c r="A64" s="108"/>
      <c r="B64" s="44" t="s">
        <v>81</v>
      </c>
      <c r="C64" s="45" t="s">
        <v>13</v>
      </c>
      <c r="D64" s="46">
        <v>0</v>
      </c>
      <c r="E64" s="47">
        <v>39</v>
      </c>
      <c r="F64" s="111"/>
      <c r="G64" s="47">
        <f t="shared" si="8"/>
        <v>0</v>
      </c>
      <c r="H64" s="114"/>
    </row>
    <row r="65" spans="1:8" hidden="1">
      <c r="A65" s="108"/>
      <c r="B65" s="44" t="s">
        <v>82</v>
      </c>
      <c r="C65" s="45" t="s">
        <v>13</v>
      </c>
      <c r="D65" s="46">
        <v>0</v>
      </c>
      <c r="E65" s="47">
        <v>155</v>
      </c>
      <c r="F65" s="112"/>
      <c r="G65" s="47">
        <f t="shared" si="8"/>
        <v>0</v>
      </c>
      <c r="H65" s="115"/>
    </row>
    <row r="66" spans="1:8" ht="45" hidden="1">
      <c r="A66" s="109"/>
      <c r="B66" s="44" t="s">
        <v>83</v>
      </c>
      <c r="C66" s="45" t="s">
        <v>13</v>
      </c>
      <c r="D66" s="46">
        <v>0</v>
      </c>
      <c r="E66" s="47">
        <v>17529</v>
      </c>
      <c r="F66" s="47">
        <v>1145</v>
      </c>
      <c r="G66" s="47">
        <f t="shared" si="8"/>
        <v>0</v>
      </c>
      <c r="H66" s="48">
        <f>D66*F66</f>
        <v>0</v>
      </c>
    </row>
    <row r="67" spans="1:8" hidden="1">
      <c r="A67" s="43">
        <v>15</v>
      </c>
      <c r="B67" s="44" t="s">
        <v>84</v>
      </c>
      <c r="C67" s="45" t="s">
        <v>73</v>
      </c>
      <c r="D67" s="46">
        <v>0</v>
      </c>
      <c r="E67" s="47">
        <v>852</v>
      </c>
      <c r="F67" s="47">
        <v>423</v>
      </c>
      <c r="G67" s="47">
        <f t="shared" si="8"/>
        <v>0</v>
      </c>
      <c r="H67" s="48">
        <f>D67*F67</f>
        <v>0</v>
      </c>
    </row>
    <row r="68" spans="1:8" hidden="1">
      <c r="A68" s="43">
        <v>16</v>
      </c>
      <c r="B68" s="44" t="s">
        <v>85</v>
      </c>
      <c r="C68" s="45" t="s">
        <v>13</v>
      </c>
      <c r="D68" s="46">
        <v>0</v>
      </c>
      <c r="E68" s="47">
        <v>7163</v>
      </c>
      <c r="F68" s="47">
        <v>636</v>
      </c>
      <c r="G68" s="47">
        <f t="shared" si="8"/>
        <v>0</v>
      </c>
      <c r="H68" s="48">
        <f>D68*F68</f>
        <v>0</v>
      </c>
    </row>
    <row r="69" spans="1:8" hidden="1">
      <c r="A69" s="51"/>
      <c r="B69" s="52" t="s">
        <v>86</v>
      </c>
      <c r="C69" s="53"/>
      <c r="D69" s="53"/>
      <c r="E69" s="54"/>
      <c r="F69" s="54"/>
      <c r="G69" s="54">
        <f>SUM(G59:G68)</f>
        <v>0</v>
      </c>
      <c r="H69" s="54">
        <f>SUM(H59:H68)</f>
        <v>1136</v>
      </c>
    </row>
    <row r="70" spans="1:8" hidden="1">
      <c r="A70" s="43"/>
      <c r="B70" s="55" t="s">
        <v>87</v>
      </c>
      <c r="C70" s="46"/>
      <c r="D70" s="46"/>
      <c r="E70" s="47"/>
      <c r="F70" s="47"/>
      <c r="G70" s="47">
        <f>G55+G57+G69</f>
        <v>0</v>
      </c>
      <c r="H70" s="47">
        <f>H55+H57+H69</f>
        <v>1136</v>
      </c>
    </row>
    <row r="71" spans="1:8" hidden="1">
      <c r="A71" s="43"/>
      <c r="B71" s="103" t="s">
        <v>50</v>
      </c>
      <c r="C71" s="104"/>
      <c r="D71" s="105"/>
      <c r="E71" s="56"/>
      <c r="F71" s="56"/>
      <c r="G71" s="56">
        <f>SUM(G43:G70)</f>
        <v>0</v>
      </c>
      <c r="H71" s="57">
        <f>SUM(H43:H70)</f>
        <v>3408</v>
      </c>
    </row>
    <row r="72" spans="1:8" ht="15.75">
      <c r="A72" s="58"/>
      <c r="B72" s="116" t="s">
        <v>88</v>
      </c>
      <c r="C72" s="117"/>
      <c r="D72" s="117"/>
      <c r="E72" s="117"/>
      <c r="F72" s="118"/>
      <c r="G72" s="59">
        <f>G38+F17</f>
        <v>8060</v>
      </c>
      <c r="H72" s="60">
        <f>H38+H17</f>
        <v>2688</v>
      </c>
    </row>
    <row r="73" spans="1:8" ht="15.75">
      <c r="A73" s="58"/>
      <c r="B73" s="61" t="s">
        <v>89</v>
      </c>
      <c r="C73" s="62"/>
      <c r="D73" s="62"/>
      <c r="E73" s="62"/>
      <c r="F73" s="63"/>
      <c r="G73" s="59">
        <f>F11+G20+G21+G22+G23+G25+G26+G27+G28+G29+G32+G33</f>
        <v>4504</v>
      </c>
      <c r="H73" s="60"/>
    </row>
    <row r="74" spans="1:8" ht="15.75">
      <c r="A74" s="58"/>
      <c r="B74" s="61" t="s">
        <v>90</v>
      </c>
      <c r="C74" s="62"/>
      <c r="D74" s="62"/>
      <c r="E74" s="62"/>
      <c r="F74" s="63"/>
      <c r="G74" s="59">
        <f>G72-G73</f>
        <v>3556</v>
      </c>
      <c r="H74" s="60"/>
    </row>
    <row r="75" spans="1:8" ht="15.75">
      <c r="A75" s="64">
        <v>1</v>
      </c>
      <c r="B75" s="119" t="s">
        <v>55</v>
      </c>
      <c r="C75" s="119"/>
      <c r="D75" s="119"/>
      <c r="E75" s="119"/>
      <c r="F75" s="119"/>
      <c r="G75" s="119"/>
      <c r="H75" s="65">
        <f>G72</f>
        <v>8060</v>
      </c>
    </row>
    <row r="76" spans="1:8" ht="15.75">
      <c r="A76" s="64">
        <v>2</v>
      </c>
      <c r="B76" s="120" t="s">
        <v>91</v>
      </c>
      <c r="C76" s="120"/>
      <c r="D76" s="120"/>
      <c r="E76" s="120"/>
      <c r="F76" s="120"/>
      <c r="G76" s="120"/>
      <c r="H76" s="66">
        <f>H72</f>
        <v>2688</v>
      </c>
    </row>
    <row r="77" spans="1:8">
      <c r="A77" s="67">
        <v>3</v>
      </c>
      <c r="B77" s="106" t="s">
        <v>92</v>
      </c>
      <c r="C77" s="106"/>
      <c r="D77" s="106"/>
      <c r="E77" s="68"/>
      <c r="F77" s="69"/>
      <c r="G77" s="68"/>
      <c r="H77" s="70">
        <f>H76*18/100</f>
        <v>483.84</v>
      </c>
    </row>
    <row r="78" spans="1:8">
      <c r="A78" s="64">
        <v>4</v>
      </c>
      <c r="B78" s="106" t="s">
        <v>93</v>
      </c>
      <c r="C78" s="106"/>
      <c r="D78" s="106"/>
      <c r="E78" s="68"/>
      <c r="F78" s="69"/>
      <c r="G78" s="68"/>
      <c r="H78" s="70">
        <f>20%*H76</f>
        <v>537.6</v>
      </c>
    </row>
    <row r="79" spans="1:8">
      <c r="A79" s="64">
        <v>5</v>
      </c>
      <c r="B79" s="106" t="s">
        <v>94</v>
      </c>
      <c r="C79" s="106"/>
      <c r="D79" s="106"/>
      <c r="E79" s="68"/>
      <c r="F79" s="69"/>
      <c r="G79" s="68"/>
      <c r="H79" s="70">
        <f>17.91%*H76</f>
        <v>481.42080000000004</v>
      </c>
    </row>
    <row r="80" spans="1:8">
      <c r="A80" s="67">
        <v>6</v>
      </c>
      <c r="B80" s="106" t="s">
        <v>95</v>
      </c>
      <c r="C80" s="106"/>
      <c r="D80" s="106"/>
      <c r="E80" s="68"/>
      <c r="F80" s="69"/>
      <c r="G80" s="68"/>
      <c r="H80" s="70">
        <f>(H75)*0.02</f>
        <v>161.20000000000002</v>
      </c>
    </row>
    <row r="81" spans="1:8">
      <c r="A81" s="64">
        <v>7</v>
      </c>
      <c r="B81" s="106" t="s">
        <v>96</v>
      </c>
      <c r="C81" s="106"/>
      <c r="D81" s="106"/>
      <c r="E81" s="68"/>
      <c r="F81" s="69"/>
      <c r="G81" s="68"/>
      <c r="H81" s="70">
        <f>(H75)*0.01</f>
        <v>80.600000000000009</v>
      </c>
    </row>
    <row r="82" spans="1:8">
      <c r="A82" s="64">
        <v>8</v>
      </c>
      <c r="B82" s="106" t="s">
        <v>97</v>
      </c>
      <c r="C82" s="106"/>
      <c r="D82" s="106"/>
      <c r="E82" s="68"/>
      <c r="F82" s="69"/>
      <c r="G82" s="68"/>
      <c r="H82" s="70">
        <f>(H76+H75)*0.02</f>
        <v>214.96</v>
      </c>
    </row>
    <row r="83" spans="1:8">
      <c r="A83" s="67">
        <v>9</v>
      </c>
      <c r="B83" s="106" t="s">
        <v>98</v>
      </c>
      <c r="C83" s="106"/>
      <c r="D83" s="106"/>
      <c r="E83" s="68"/>
      <c r="F83" s="69"/>
      <c r="G83" s="68"/>
      <c r="H83" s="70">
        <f>1%*H75</f>
        <v>80.600000000000009</v>
      </c>
    </row>
    <row r="84" spans="1:8">
      <c r="A84" s="64">
        <v>10</v>
      </c>
      <c r="B84" s="106" t="s">
        <v>99</v>
      </c>
      <c r="C84" s="106"/>
      <c r="D84" s="106"/>
      <c r="E84" s="68"/>
      <c r="F84" s="69"/>
      <c r="G84" s="68"/>
      <c r="H84" s="70">
        <f>(H75+H76+H77+H79+H80+H81+H82+H83)*10%*2.5%</f>
        <v>30.626552000000004</v>
      </c>
    </row>
    <row r="85" spans="1:8">
      <c r="A85" s="64">
        <v>11</v>
      </c>
      <c r="B85" s="71" t="s">
        <v>100</v>
      </c>
      <c r="C85" s="72"/>
      <c r="D85" s="73"/>
      <c r="E85" s="68"/>
      <c r="F85" s="69"/>
      <c r="G85" s="68"/>
      <c r="H85" s="70">
        <f>D7*200</f>
        <v>200</v>
      </c>
    </row>
    <row r="86" spans="1:8">
      <c r="A86" s="122" t="s">
        <v>101</v>
      </c>
      <c r="B86" s="122"/>
      <c r="C86" s="122"/>
      <c r="D86" s="122"/>
      <c r="E86" s="68" t="s">
        <v>102</v>
      </c>
      <c r="F86" s="69"/>
      <c r="G86" s="68" t="s">
        <v>102</v>
      </c>
      <c r="H86" s="74">
        <f>ROUNDUP(SUM(H75:H85),0)</f>
        <v>13019</v>
      </c>
    </row>
    <row r="87" spans="1:8" ht="44.25" customHeight="1">
      <c r="A87" s="123" t="s">
        <v>112</v>
      </c>
      <c r="B87" s="123"/>
      <c r="C87" s="123"/>
      <c r="D87" s="123"/>
      <c r="E87" s="123"/>
      <c r="F87" s="123"/>
      <c r="G87" s="123"/>
      <c r="H87" s="123"/>
    </row>
    <row r="88" spans="1:8" ht="27.75" customHeight="1">
      <c r="A88" s="124" t="s">
        <v>111</v>
      </c>
      <c r="B88" s="124"/>
      <c r="C88" s="124"/>
      <c r="D88" s="124"/>
      <c r="E88" s="124"/>
      <c r="F88" s="124"/>
      <c r="G88" s="124"/>
      <c r="H88" s="124"/>
    </row>
    <row r="89" spans="1:8" ht="69" customHeight="1">
      <c r="A89" s="75"/>
      <c r="B89" s="75"/>
      <c r="C89" s="75"/>
      <c r="D89" s="75"/>
      <c r="E89" s="75"/>
      <c r="F89" s="75"/>
      <c r="G89" s="75"/>
      <c r="H89" s="75"/>
    </row>
    <row r="90" spans="1:8">
      <c r="A90" s="125" t="s">
        <v>103</v>
      </c>
      <c r="B90" s="125"/>
      <c r="C90" s="125"/>
      <c r="D90" s="125"/>
      <c r="E90" s="125" t="s">
        <v>104</v>
      </c>
      <c r="F90" s="125"/>
      <c r="G90" s="125"/>
      <c r="H90" s="125"/>
    </row>
    <row r="91" spans="1:8">
      <c r="A91" s="125" t="s">
        <v>105</v>
      </c>
      <c r="B91" s="125"/>
      <c r="C91" s="125"/>
      <c r="D91" s="125"/>
      <c r="E91" s="125" t="s">
        <v>106</v>
      </c>
      <c r="F91" s="125"/>
      <c r="G91" s="125"/>
      <c r="H91" s="125"/>
    </row>
    <row r="92" spans="1:8" s="77" customFormat="1">
      <c r="A92" s="76"/>
      <c r="B92" s="76"/>
      <c r="C92" s="76"/>
      <c r="D92" s="76"/>
      <c r="E92" s="121"/>
      <c r="F92" s="121"/>
      <c r="G92" s="121"/>
      <c r="H92" s="121"/>
    </row>
    <row r="93" spans="1:8" s="77" customFormat="1" ht="22.5">
      <c r="A93" s="126"/>
      <c r="B93" s="126"/>
      <c r="C93" s="126"/>
      <c r="D93" s="126"/>
      <c r="E93" s="126"/>
      <c r="F93" s="126"/>
      <c r="G93" s="126"/>
      <c r="H93" s="126"/>
    </row>
    <row r="94" spans="1:8" s="77" customFormat="1" ht="22.5">
      <c r="A94" s="126"/>
      <c r="B94" s="126"/>
      <c r="C94" s="126"/>
      <c r="D94" s="126"/>
      <c r="E94" s="126"/>
      <c r="F94" s="126"/>
      <c r="G94" s="126"/>
      <c r="H94" s="126"/>
    </row>
    <row r="95" spans="1:8" s="77" customFormat="1" ht="22.5">
      <c r="A95" s="127"/>
      <c r="B95" s="127"/>
      <c r="C95" s="127"/>
      <c r="D95" s="127"/>
      <c r="E95" s="127"/>
      <c r="F95" s="127"/>
      <c r="G95" s="127"/>
      <c r="H95" s="127"/>
    </row>
    <row r="96" spans="1:8" s="77" customFormat="1" ht="18.75">
      <c r="A96" s="128"/>
      <c r="B96" s="128"/>
      <c r="C96" s="128"/>
      <c r="D96" s="128"/>
      <c r="E96" s="128"/>
      <c r="F96" s="128"/>
      <c r="G96" s="128"/>
      <c r="H96" s="128"/>
    </row>
    <row r="97" spans="1:8" s="77" customFormat="1" ht="18.75">
      <c r="A97" s="78"/>
      <c r="B97" s="79"/>
      <c r="C97" s="79"/>
      <c r="D97" s="78"/>
      <c r="E97" s="78"/>
      <c r="F97" s="78"/>
      <c r="G97" s="78"/>
      <c r="H97" s="78"/>
    </row>
    <row r="98" spans="1:8" s="77" customFormat="1" ht="18.75">
      <c r="A98" s="78"/>
      <c r="B98" s="79"/>
      <c r="C98" s="79"/>
      <c r="D98" s="78"/>
      <c r="E98" s="78"/>
      <c r="F98" s="78"/>
      <c r="G98" s="78"/>
      <c r="H98" s="78"/>
    </row>
    <row r="99" spans="1:8" s="77" customFormat="1" ht="18.75">
      <c r="A99" s="78"/>
      <c r="B99" s="80"/>
      <c r="C99" s="80"/>
      <c r="D99" s="78"/>
      <c r="E99" s="78"/>
      <c r="F99" s="78"/>
      <c r="G99" s="78"/>
      <c r="H99" s="78"/>
    </row>
    <row r="100" spans="1:8" s="77" customFormat="1" ht="18.75">
      <c r="A100" s="129"/>
      <c r="B100" s="129"/>
      <c r="C100" s="129"/>
      <c r="D100" s="129"/>
      <c r="E100" s="129"/>
      <c r="F100" s="129"/>
      <c r="G100" s="129"/>
      <c r="H100" s="129"/>
    </row>
    <row r="101" spans="1:8" s="77" customFormat="1"/>
    <row r="102" spans="1:8" s="77" customFormat="1"/>
    <row r="103" spans="1:8" s="77" customFormat="1"/>
  </sheetData>
  <mergeCells count="42">
    <mergeCell ref="A93:H93"/>
    <mergeCell ref="A94:H94"/>
    <mergeCell ref="A95:H95"/>
    <mergeCell ref="A96:H96"/>
    <mergeCell ref="A100:H100"/>
    <mergeCell ref="E92:H92"/>
    <mergeCell ref="B81:D81"/>
    <mergeCell ref="B82:D82"/>
    <mergeCell ref="B83:D83"/>
    <mergeCell ref="B84:D84"/>
    <mergeCell ref="A86:D86"/>
    <mergeCell ref="A87:H87"/>
    <mergeCell ref="A88:H88"/>
    <mergeCell ref="A90:D90"/>
    <mergeCell ref="E90:H90"/>
    <mergeCell ref="A91:D91"/>
    <mergeCell ref="E91:H91"/>
    <mergeCell ref="B80:D80"/>
    <mergeCell ref="B41:D41"/>
    <mergeCell ref="A59:A66"/>
    <mergeCell ref="F61:F65"/>
    <mergeCell ref="H61:H65"/>
    <mergeCell ref="B71:D71"/>
    <mergeCell ref="B72:F72"/>
    <mergeCell ref="B75:G75"/>
    <mergeCell ref="B76:G76"/>
    <mergeCell ref="B77:D77"/>
    <mergeCell ref="B78:D78"/>
    <mergeCell ref="B79:D79"/>
    <mergeCell ref="A17:B17"/>
    <mergeCell ref="A18:H18"/>
    <mergeCell ref="B38:F38"/>
    <mergeCell ref="A39:H39"/>
    <mergeCell ref="B40:D40"/>
    <mergeCell ref="E40:H40"/>
    <mergeCell ref="A5:B5"/>
    <mergeCell ref="C5:H5"/>
    <mergeCell ref="A1:H1"/>
    <mergeCell ref="A2:H2"/>
    <mergeCell ref="A3:H3"/>
    <mergeCell ref="A4:B4"/>
    <mergeCell ref="C4:H4"/>
  </mergeCells>
  <printOptions horizontalCentered="1"/>
  <pageMargins left="0.1" right="0.1" top="0" bottom="0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tng karigowda &amp; chikkatayamma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Mariswamy</dc:creator>
  <cp:lastModifiedBy>Mariswamy</cp:lastModifiedBy>
  <cp:lastPrinted>2022-09-20T01:10:39Z</cp:lastPrinted>
  <dcterms:created xsi:type="dcterms:W3CDTF">2022-05-25T07:40:15Z</dcterms:created>
  <dcterms:modified xsi:type="dcterms:W3CDTF">2022-09-20T01:15:55Z</dcterms:modified>
</cp:coreProperties>
</file>