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65" windowWidth="14805" windowHeight="795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F17" i="1" l="1"/>
  <c r="H17" i="1"/>
  <c r="F9" i="1"/>
  <c r="H9" i="1"/>
  <c r="H15" i="1" l="1"/>
  <c r="H14" i="1"/>
  <c r="H13" i="1"/>
  <c r="H12" i="1"/>
  <c r="H11" i="1"/>
  <c r="F11" i="1"/>
  <c r="H10" i="1"/>
  <c r="H8" i="1"/>
  <c r="F8" i="1"/>
  <c r="F22" i="1" s="1"/>
  <c r="F18" i="1" l="1"/>
  <c r="F23" i="1" s="1"/>
  <c r="F20" i="1" l="1"/>
  <c r="F21" i="1"/>
  <c r="F19" i="1"/>
  <c r="F24" i="1" s="1"/>
  <c r="F25" i="1" s="1"/>
</calcChain>
</file>

<file path=xl/sharedStrings.xml><?xml version="1.0" encoding="utf-8"?>
<sst xmlns="http://schemas.openxmlformats.org/spreadsheetml/2006/main" count="56" uniqueCount="49">
  <si>
    <t>CHAMUNDESHWARI ELECTRICITY SUPPLY CORPORATION LIMITED</t>
  </si>
  <si>
    <t>Estimate No.ae/rama/01                                        Dated :</t>
  </si>
  <si>
    <t>Estimate for  Replacement  of  broken LT  PSC pole by using RCC pole, due strom wind &amp; rain on date 27/08/2022 at Yuvaraja collage road  in Ramavilasa  section central zone sub-division mysore.</t>
  </si>
  <si>
    <t>Sl.No.</t>
  </si>
  <si>
    <t>Name of the Materials Etc.</t>
  </si>
  <si>
    <t>Unit</t>
  </si>
  <si>
    <t>Quntity</t>
  </si>
  <si>
    <t>Material cost</t>
  </si>
  <si>
    <t>Labour charges</t>
  </si>
  <si>
    <t>Rate</t>
  </si>
  <si>
    <t>Amount</t>
  </si>
  <si>
    <t>RCC pole 8mts long</t>
  </si>
  <si>
    <t>Nos.</t>
  </si>
  <si>
    <t>Releasing &amp; Stringing of 1.1 kV grade Aerial Bunched 3 Core cable of XLPE insulation of size (3x95) (Phase Conductor) + (1x70) (Insulated Messenger Neutral) + (1x16Street Light Control)</t>
  </si>
  <si>
    <t>km</t>
  </si>
  <si>
    <t>25839X0.8X1.9</t>
  </si>
  <si>
    <t>Loading &amp; un loading of pole</t>
  </si>
  <si>
    <t>Releasing &amp; refixing of crossarms</t>
  </si>
  <si>
    <t>3x122x1.9</t>
  </si>
  <si>
    <t xml:space="preserve">Releasing &amp; refixing of servicemain </t>
  </si>
  <si>
    <t>LS</t>
  </si>
  <si>
    <t>2x0.9x67</t>
  </si>
  <si>
    <t>s</t>
  </si>
  <si>
    <t>Releasing of 8m psc pole</t>
  </si>
  <si>
    <t>3x1072x0.9</t>
  </si>
  <si>
    <t xml:space="preserve">strightening of  slanted RCC pole </t>
  </si>
  <si>
    <t>5x0.75x1072</t>
  </si>
  <si>
    <t xml:space="preserve">Mis material </t>
  </si>
  <si>
    <t>Total material cost</t>
  </si>
  <si>
    <t xml:space="preserve">Total Labour Charges </t>
  </si>
  <si>
    <t>Break down charges at 25% on labour for speedy restoration of power supply</t>
  </si>
  <si>
    <t>ESCOM Establishment cost @ 20% on labour charges</t>
  </si>
  <si>
    <t>GST @ 18 % on Total labour charges.</t>
  </si>
  <si>
    <t>Transportation cost from stores to site 2% on material cost</t>
  </si>
  <si>
    <t>Service charge towards ESI&amp; PF17.75% on labour charges</t>
  </si>
  <si>
    <t>Contingencies at 2% on total cost</t>
  </si>
  <si>
    <t>Total</t>
  </si>
  <si>
    <t>Certificate:</t>
  </si>
  <si>
    <t xml:space="preserve">Certified that I have personally visited the spot and prepared this estimate by using Current SR rates </t>
  </si>
  <si>
    <t>for safe and economic way of execution of work.</t>
  </si>
  <si>
    <t>In this estimate here it is proposed for replacement of broke LT  at  yuvaraja collage road   due to strom wind &amp; rain on date 27/08/2022.Three nos of LT pole were broken to replace this broken poles &amp; releasing  &amp; restringing of AB cable &amp; associated materials as marked on the sketch ,this estimate may be prepared.All the required necessary materials are made in this estimate.This broken pole comes on 250kva Madu fast food  transformer.All the required necessary materials are made in this estimate this estimate may be sanctioned early.</t>
  </si>
  <si>
    <t>Assistant Engineer (El),</t>
  </si>
  <si>
    <t>Siddartha unit</t>
  </si>
  <si>
    <t>Assistant Executive Engineer (El),</t>
  </si>
  <si>
    <t>CESC,Mysore.</t>
  </si>
  <si>
    <t>Central zone sub-division</t>
  </si>
  <si>
    <t>Guy Set Complete with No. 8 Strain Insulator &amp; Concreting materials</t>
  </si>
  <si>
    <t>set</t>
  </si>
  <si>
    <r>
      <rPr>
        <b/>
        <sz val="11"/>
        <rFont val="Times New Roman"/>
        <family val="1"/>
      </rPr>
      <t>REPORTS:-</t>
    </r>
    <r>
      <rPr>
        <sz val="11"/>
        <rFont val="Times New Roman"/>
        <family val="1"/>
      </rPr>
      <t>This estimate amount Rs108556.00 has been prepared for  Replacement  of  broken LT  pole due strom wind &amp; rain on date 27/08/2022 at Yuvaraja collage road  in Ramavilasa  section central zone sub-division mysore.</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</si>
</sst>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name val="Bookman Old Style"/>
      <family val="1"/>
    </font>
    <font>
      <b/>
      <u/>
      <sz val="16"/>
      <name val="Times New Roman"/>
      <family val="1"/>
    </font>
    <font>
      <sz val="10"/>
      <name val="Times New Roman"/>
      <family val="1"/>
    </font>
    <font>
      <b/>
      <sz val="12"/>
      <name val="Times New Roman"/>
      <family val="1"/>
    </font>
    <font>
      <sz val="11"/>
      <name val="Bookman Old Style"/>
      <family val="1"/>
    </font>
    <font>
      <b/>
      <sz val="11"/>
      <name val="Times New Roman"/>
      <family val="1"/>
    </font>
    <font>
      <sz val="11"/>
      <name val="Times New Roman"/>
      <family val="1"/>
    </font>
    <font>
      <b/>
      <sz val="11"/>
      <name val="Arial"/>
      <family val="2"/>
    </font>
    <font>
      <sz val="11"/>
      <name val="Arial"/>
      <family val="2"/>
    </font>
    <font>
      <b/>
      <u/>
      <sz val="11"/>
      <name val="Times New Roman"/>
      <family val="1"/>
    </font>
    <font>
      <b/>
      <sz val="10"/>
      <name val="Times New Roman"/>
      <family val="1"/>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xf numFmtId="0" fontId="1" fillId="0" borderId="0" xfId="0" applyFont="1" applyBorder="1" applyAlignment="1">
      <alignment horizont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2" fontId="7" fillId="0" borderId="3" xfId="0" applyNumberFormat="1" applyFont="1" applyBorder="1" applyAlignment="1">
      <alignment horizontal="righ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2" fontId="7" fillId="0" borderId="5" xfId="0" applyNumberFormat="1" applyFont="1" applyBorder="1" applyAlignment="1">
      <alignment horizontal="center" vertical="center" wrapText="1"/>
    </xf>
    <xf numFmtId="2" fontId="7" fillId="0" borderId="6" xfId="0" applyNumberFormat="1" applyFont="1" applyBorder="1" applyAlignment="1">
      <alignment horizontal="center" vertical="center" wrapText="1"/>
    </xf>
    <xf numFmtId="0" fontId="7" fillId="0" borderId="3" xfId="0" applyFont="1" applyBorder="1" applyAlignment="1">
      <alignment horizontal="left" vertical="center" wrapText="1"/>
    </xf>
    <xf numFmtId="0" fontId="7" fillId="0" borderId="3" xfId="0" applyFont="1" applyBorder="1" applyAlignment="1">
      <alignment horizontal="center" vertical="center"/>
    </xf>
    <xf numFmtId="2" fontId="7" fillId="0" borderId="3" xfId="0" applyNumberFormat="1" applyFont="1" applyBorder="1" applyAlignment="1">
      <alignment horizontal="right" vertical="center"/>
    </xf>
    <xf numFmtId="2" fontId="6" fillId="0" borderId="3" xfId="0" applyNumberFormat="1" applyFont="1" applyBorder="1" applyAlignment="1">
      <alignment horizontal="right" vertical="center"/>
    </xf>
    <xf numFmtId="2" fontId="7" fillId="0" borderId="3" xfId="0" applyNumberFormat="1" applyFont="1" applyBorder="1" applyAlignment="1">
      <alignment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vertical="center" wrapText="1"/>
    </xf>
    <xf numFmtId="0" fontId="9" fillId="0" borderId="7" xfId="0" applyFont="1" applyBorder="1" applyAlignment="1">
      <alignment vertical="center" wrapText="1"/>
    </xf>
    <xf numFmtId="2" fontId="9" fillId="0" borderId="6" xfId="0" applyNumberFormat="1" applyFont="1" applyBorder="1" applyAlignment="1">
      <alignment vertical="center" wrapText="1"/>
    </xf>
    <xf numFmtId="2" fontId="8" fillId="0" borderId="3"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0" fontId="10" fillId="0" borderId="3" xfId="0" applyFont="1" applyBorder="1" applyAlignment="1">
      <alignment horizontal="left" vertical="center"/>
    </xf>
    <xf numFmtId="0" fontId="7" fillId="0" borderId="3" xfId="0" applyFont="1" applyBorder="1" applyAlignment="1">
      <alignment horizontal="left" vertical="center"/>
    </xf>
    <xf numFmtId="0" fontId="9" fillId="0" borderId="3" xfId="0" quotePrefix="1" applyFont="1" applyBorder="1" applyAlignment="1">
      <alignment horizontal="left" vertical="center" wrapText="1"/>
    </xf>
    <xf numFmtId="0" fontId="7" fillId="0" borderId="3" xfId="0" applyFont="1" applyBorder="1" applyAlignment="1">
      <alignment horizontal="center" vertical="center"/>
    </xf>
    <xf numFmtId="0" fontId="7" fillId="0" borderId="0" xfId="0" applyFont="1" applyAlignment="1">
      <alignment vertical="center"/>
    </xf>
    <xf numFmtId="0" fontId="7" fillId="0" borderId="8"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0"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Font="1" applyAlignment="1">
      <alignment horizontal="left" vertical="center" wrapText="1"/>
    </xf>
    <xf numFmtId="0" fontId="1" fillId="0" borderId="9" xfId="0" applyFont="1" applyBorder="1"/>
    <xf numFmtId="0" fontId="1" fillId="0" borderId="0" xfId="0" applyFont="1" applyBorder="1"/>
    <xf numFmtId="0" fontId="3" fillId="0" borderId="0" xfId="0" applyFont="1" applyBorder="1" applyAlignment="1">
      <alignment horizontal="center" vertical="center"/>
    </xf>
    <xf numFmtId="0" fontId="1" fillId="0" borderId="10" xfId="0" applyFont="1" applyBorder="1"/>
    <xf numFmtId="0" fontId="1" fillId="0" borderId="11" xfId="0" applyFont="1" applyBorder="1"/>
    <xf numFmtId="0" fontId="1" fillId="0" borderId="1" xfId="0" applyFont="1" applyBorder="1" applyAlignment="1">
      <alignment horizontal="left"/>
    </xf>
    <xf numFmtId="0" fontId="1" fillId="0" borderId="1" xfId="0" applyFont="1" applyBorder="1"/>
    <xf numFmtId="0" fontId="1" fillId="0" borderId="12" xfId="0" applyFont="1" applyBorder="1"/>
    <xf numFmtId="0" fontId="4" fillId="0" borderId="0" xfId="0" applyFont="1" applyAlignment="1">
      <alignment horizontal="center"/>
    </xf>
    <xf numFmtId="0" fontId="11" fillId="0" borderId="0" xfId="0" applyFont="1"/>
    <xf numFmtId="0" fontId="3" fillId="0" borderId="0" xfId="0" applyFont="1" applyAlignment="1">
      <alignment vertical="center"/>
    </xf>
    <xf numFmtId="0" fontId="3" fillId="0" borderId="0" xfId="0" applyFont="1" applyAlignment="1">
      <alignment horizontal="left" vertic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28575</xdr:colOff>
      <xdr:row>24</xdr:row>
      <xdr:rowOff>0</xdr:rowOff>
    </xdr:from>
    <xdr:ext cx="438151" cy="264560"/>
    <xdr:sp macro="" textlink="">
      <xdr:nvSpPr>
        <xdr:cNvPr id="2" name="TextBox 1"/>
        <xdr:cNvSpPr txBox="1"/>
      </xdr:nvSpPr>
      <xdr:spPr>
        <a:xfrm>
          <a:off x="3381375" y="6886575"/>
          <a:ext cx="43815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381000</xdr:colOff>
      <xdr:row>24</xdr:row>
      <xdr:rowOff>0</xdr:rowOff>
    </xdr:from>
    <xdr:ext cx="409575" cy="264560"/>
    <xdr:sp macro="" textlink="">
      <xdr:nvSpPr>
        <xdr:cNvPr id="3" name="TextBox 2"/>
        <xdr:cNvSpPr txBox="1"/>
      </xdr:nvSpPr>
      <xdr:spPr>
        <a:xfrm>
          <a:off x="4191000" y="6886575"/>
          <a:ext cx="4095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390525</xdr:colOff>
      <xdr:row>24</xdr:row>
      <xdr:rowOff>0</xdr:rowOff>
    </xdr:from>
    <xdr:ext cx="352425" cy="285750"/>
    <xdr:sp macro="" textlink="">
      <xdr:nvSpPr>
        <xdr:cNvPr id="4" name="TextBox 3"/>
        <xdr:cNvSpPr txBox="1"/>
      </xdr:nvSpPr>
      <xdr:spPr>
        <a:xfrm>
          <a:off x="4200525" y="6886575"/>
          <a:ext cx="35242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428626</xdr:colOff>
      <xdr:row>24</xdr:row>
      <xdr:rowOff>0</xdr:rowOff>
    </xdr:from>
    <xdr:ext cx="346656" cy="321710"/>
    <xdr:sp macro="" textlink="">
      <xdr:nvSpPr>
        <xdr:cNvPr id="5" name="TextBox 4"/>
        <xdr:cNvSpPr txBox="1"/>
      </xdr:nvSpPr>
      <xdr:spPr>
        <a:xfrm>
          <a:off x="4238626" y="6886575"/>
          <a:ext cx="346656"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314325</xdr:colOff>
      <xdr:row>24</xdr:row>
      <xdr:rowOff>0</xdr:rowOff>
    </xdr:from>
    <xdr:ext cx="447675" cy="302660"/>
    <xdr:sp macro="" textlink="">
      <xdr:nvSpPr>
        <xdr:cNvPr id="6" name="TextBox 5"/>
        <xdr:cNvSpPr txBox="1"/>
      </xdr:nvSpPr>
      <xdr:spPr>
        <a:xfrm>
          <a:off x="4705350" y="6886575"/>
          <a:ext cx="447675" cy="302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3</xdr:col>
      <xdr:colOff>0</xdr:colOff>
      <xdr:row>22</xdr:row>
      <xdr:rowOff>790575</xdr:rowOff>
    </xdr:from>
    <xdr:ext cx="2698359" cy="152400"/>
    <xdr:sp macro="" textlink="">
      <xdr:nvSpPr>
        <xdr:cNvPr id="7" name="TextBox 6"/>
        <xdr:cNvSpPr txBox="1"/>
      </xdr:nvSpPr>
      <xdr:spPr>
        <a:xfrm flipV="1">
          <a:off x="3352800" y="6696075"/>
          <a:ext cx="2698359"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85725</xdr:colOff>
      <xdr:row>24</xdr:row>
      <xdr:rowOff>0</xdr:rowOff>
    </xdr:from>
    <xdr:ext cx="1013454" cy="264560"/>
    <xdr:sp macro="" textlink="">
      <xdr:nvSpPr>
        <xdr:cNvPr id="8" name="TextBox 7"/>
        <xdr:cNvSpPr txBox="1"/>
      </xdr:nvSpPr>
      <xdr:spPr>
        <a:xfrm>
          <a:off x="3895725" y="6886575"/>
          <a:ext cx="101345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571500</xdr:colOff>
      <xdr:row>24</xdr:row>
      <xdr:rowOff>0</xdr:rowOff>
    </xdr:from>
    <xdr:ext cx="994357" cy="264560"/>
    <xdr:sp macro="" textlink="">
      <xdr:nvSpPr>
        <xdr:cNvPr id="9" name="TextBox 8"/>
        <xdr:cNvSpPr txBox="1"/>
      </xdr:nvSpPr>
      <xdr:spPr>
        <a:xfrm>
          <a:off x="4381500" y="6886575"/>
          <a:ext cx="9943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5</xdr:col>
      <xdr:colOff>628650</xdr:colOff>
      <xdr:row>24</xdr:row>
      <xdr:rowOff>0</xdr:rowOff>
    </xdr:from>
    <xdr:ext cx="1181100" cy="264560"/>
    <xdr:sp macro="" textlink="">
      <xdr:nvSpPr>
        <xdr:cNvPr id="10" name="TextBox 9"/>
        <xdr:cNvSpPr txBox="1"/>
      </xdr:nvSpPr>
      <xdr:spPr>
        <a:xfrm>
          <a:off x="5019675" y="6886575"/>
          <a:ext cx="11811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7</xdr:col>
      <xdr:colOff>371475</xdr:colOff>
      <xdr:row>24</xdr:row>
      <xdr:rowOff>0</xdr:rowOff>
    </xdr:from>
    <xdr:ext cx="413331" cy="321710"/>
    <xdr:sp macro="" textlink="">
      <xdr:nvSpPr>
        <xdr:cNvPr id="11" name="TextBox 10"/>
        <xdr:cNvSpPr txBox="1"/>
      </xdr:nvSpPr>
      <xdr:spPr>
        <a:xfrm>
          <a:off x="6257925" y="6886575"/>
          <a:ext cx="413331"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23</xdr:col>
      <xdr:colOff>61913</xdr:colOff>
      <xdr:row>24</xdr:row>
      <xdr:rowOff>0</xdr:rowOff>
    </xdr:from>
    <xdr:to>
      <xdr:col>23</xdr:col>
      <xdr:colOff>61913</xdr:colOff>
      <xdr:row>26</xdr:row>
      <xdr:rowOff>85725</xdr:rowOff>
    </xdr:to>
    <xdr:cxnSp macro="">
      <xdr:nvCxnSpPr>
        <xdr:cNvPr id="12" name="Straight Connector 11"/>
        <xdr:cNvCxnSpPr/>
      </xdr:nvCxnSpPr>
      <xdr:spPr>
        <a:xfrm flipV="1">
          <a:off x="11472863" y="6886575"/>
          <a:ext cx="0" cy="466725"/>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260931</xdr:colOff>
      <xdr:row>24</xdr:row>
      <xdr:rowOff>0</xdr:rowOff>
    </xdr:from>
    <xdr:ext cx="701093" cy="257175"/>
    <xdr:sp macro="" textlink="">
      <xdr:nvSpPr>
        <xdr:cNvPr id="13" name="TextBox 12"/>
        <xdr:cNvSpPr txBox="1"/>
      </xdr:nvSpPr>
      <xdr:spPr>
        <a:xfrm flipH="1">
          <a:off x="6147381" y="6886575"/>
          <a:ext cx="701093"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b="1"/>
        </a:p>
      </xdr:txBody>
    </xdr:sp>
    <xdr:clientData/>
  </xdr:oneCellAnchor>
  <xdr:oneCellAnchor>
    <xdr:from>
      <xdr:col>1</xdr:col>
      <xdr:colOff>2466975</xdr:colOff>
      <xdr:row>24</xdr:row>
      <xdr:rowOff>0</xdr:rowOff>
    </xdr:from>
    <xdr:ext cx="432381" cy="264560"/>
    <xdr:sp macro="" textlink="">
      <xdr:nvSpPr>
        <xdr:cNvPr id="14" name="TextBox 13"/>
        <xdr:cNvSpPr txBox="1"/>
      </xdr:nvSpPr>
      <xdr:spPr>
        <a:xfrm>
          <a:off x="2809875" y="6886575"/>
          <a:ext cx="4323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400050</xdr:colOff>
      <xdr:row>35</xdr:row>
      <xdr:rowOff>123825</xdr:rowOff>
    </xdr:from>
    <xdr:ext cx="457200" cy="264560"/>
    <xdr:sp macro="" textlink="">
      <xdr:nvSpPr>
        <xdr:cNvPr id="15" name="TextBox 14"/>
        <xdr:cNvSpPr txBox="1"/>
      </xdr:nvSpPr>
      <xdr:spPr>
        <a:xfrm>
          <a:off x="4210050" y="10544175"/>
          <a:ext cx="457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381000</xdr:colOff>
      <xdr:row>38</xdr:row>
      <xdr:rowOff>9525</xdr:rowOff>
    </xdr:from>
    <xdr:ext cx="409575" cy="264560"/>
    <xdr:sp macro="" textlink="">
      <xdr:nvSpPr>
        <xdr:cNvPr id="16" name="TextBox 15"/>
        <xdr:cNvSpPr txBox="1"/>
      </xdr:nvSpPr>
      <xdr:spPr>
        <a:xfrm>
          <a:off x="4191000" y="11001375"/>
          <a:ext cx="4095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390525</xdr:colOff>
      <xdr:row>40</xdr:row>
      <xdr:rowOff>161925</xdr:rowOff>
    </xdr:from>
    <xdr:ext cx="352425" cy="285750"/>
    <xdr:sp macro="" textlink="">
      <xdr:nvSpPr>
        <xdr:cNvPr id="17" name="TextBox 16"/>
        <xdr:cNvSpPr txBox="1"/>
      </xdr:nvSpPr>
      <xdr:spPr>
        <a:xfrm>
          <a:off x="4200525" y="11534775"/>
          <a:ext cx="35242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4</xdr:col>
      <xdr:colOff>428626</xdr:colOff>
      <xdr:row>43</xdr:row>
      <xdr:rowOff>76200</xdr:rowOff>
    </xdr:from>
    <xdr:ext cx="346656" cy="321710"/>
    <xdr:sp macro="" textlink="">
      <xdr:nvSpPr>
        <xdr:cNvPr id="18" name="TextBox 17"/>
        <xdr:cNvSpPr txBox="1"/>
      </xdr:nvSpPr>
      <xdr:spPr>
        <a:xfrm>
          <a:off x="4238626" y="12068175"/>
          <a:ext cx="346656"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5</xdr:col>
      <xdr:colOff>314325</xdr:colOff>
      <xdr:row>43</xdr:row>
      <xdr:rowOff>76200</xdr:rowOff>
    </xdr:from>
    <xdr:ext cx="447675" cy="302660"/>
    <xdr:sp macro="" textlink="">
      <xdr:nvSpPr>
        <xdr:cNvPr id="19" name="TextBox 18"/>
        <xdr:cNvSpPr txBox="1"/>
      </xdr:nvSpPr>
      <xdr:spPr>
        <a:xfrm>
          <a:off x="4705350" y="12068175"/>
          <a:ext cx="447675" cy="302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xdr:col>
      <xdr:colOff>2000251</xdr:colOff>
      <xdr:row>37</xdr:row>
      <xdr:rowOff>28575</xdr:rowOff>
    </xdr:from>
    <xdr:ext cx="918156" cy="407435"/>
    <xdr:sp macro="" textlink="">
      <xdr:nvSpPr>
        <xdr:cNvPr id="20" name="TextBox 19"/>
        <xdr:cNvSpPr txBox="1"/>
      </xdr:nvSpPr>
      <xdr:spPr>
        <a:xfrm>
          <a:off x="2343151" y="10829925"/>
          <a:ext cx="918156" cy="407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tabSelected="1" topLeftCell="A16" workbookViewId="0">
      <selection activeCell="Q23" sqref="Q23"/>
    </sheetView>
  </sheetViews>
  <sheetFormatPr defaultRowHeight="15" x14ac:dyDescent="0.3"/>
  <cols>
    <col min="1" max="1" width="5.140625" style="1" customWidth="1"/>
    <col min="2" max="2" width="37.7109375" style="1" customWidth="1"/>
    <col min="3" max="3" width="7.42578125" style="1" customWidth="1"/>
    <col min="4" max="4" width="6.85546875" style="1" customWidth="1"/>
    <col min="5" max="5" width="8.7109375" style="1" customWidth="1"/>
    <col min="6" max="6" width="12.85546875" style="1" customWidth="1"/>
    <col min="7" max="7" width="9.5703125" style="1" customWidth="1"/>
    <col min="8" max="8" width="11.85546875" style="1" customWidth="1"/>
    <col min="9" max="9" width="7" style="1" customWidth="1"/>
    <col min="10" max="16" width="9.140625" style="1" hidden="1" customWidth="1"/>
    <col min="17" max="255" width="9.140625" style="1"/>
    <col min="256" max="256" width="5.7109375" style="1" customWidth="1"/>
    <col min="257" max="257" width="36.140625" style="1" customWidth="1"/>
    <col min="258" max="258" width="7.42578125" style="1" customWidth="1"/>
    <col min="259" max="259" width="6.85546875" style="1" customWidth="1"/>
    <col min="260" max="260" width="10.5703125" style="1" customWidth="1"/>
    <col min="261" max="261" width="13.85546875" style="1" customWidth="1"/>
    <col min="262" max="263" width="10.7109375" style="1" customWidth="1"/>
    <col min="264" max="511" width="9.140625" style="1"/>
    <col min="512" max="512" width="5.7109375" style="1" customWidth="1"/>
    <col min="513" max="513" width="36.140625" style="1" customWidth="1"/>
    <col min="514" max="514" width="7.42578125" style="1" customWidth="1"/>
    <col min="515" max="515" width="6.85546875" style="1" customWidth="1"/>
    <col min="516" max="516" width="10.5703125" style="1" customWidth="1"/>
    <col min="517" max="517" width="13.85546875" style="1" customWidth="1"/>
    <col min="518" max="519" width="10.7109375" style="1" customWidth="1"/>
    <col min="520" max="767" width="9.140625" style="1"/>
    <col min="768" max="768" width="5.7109375" style="1" customWidth="1"/>
    <col min="769" max="769" width="36.140625" style="1" customWidth="1"/>
    <col min="770" max="770" width="7.42578125" style="1" customWidth="1"/>
    <col min="771" max="771" width="6.85546875" style="1" customWidth="1"/>
    <col min="772" max="772" width="10.5703125" style="1" customWidth="1"/>
    <col min="773" max="773" width="13.85546875" style="1" customWidth="1"/>
    <col min="774" max="775" width="10.7109375" style="1" customWidth="1"/>
    <col min="776" max="1023" width="9.140625" style="1"/>
    <col min="1024" max="1024" width="5.7109375" style="1" customWidth="1"/>
    <col min="1025" max="1025" width="36.140625" style="1" customWidth="1"/>
    <col min="1026" max="1026" width="7.42578125" style="1" customWidth="1"/>
    <col min="1027" max="1027" width="6.85546875" style="1" customWidth="1"/>
    <col min="1028" max="1028" width="10.5703125" style="1" customWidth="1"/>
    <col min="1029" max="1029" width="13.85546875" style="1" customWidth="1"/>
    <col min="1030" max="1031" width="10.7109375" style="1" customWidth="1"/>
    <col min="1032" max="1279" width="9.140625" style="1"/>
    <col min="1280" max="1280" width="5.7109375" style="1" customWidth="1"/>
    <col min="1281" max="1281" width="36.140625" style="1" customWidth="1"/>
    <col min="1282" max="1282" width="7.42578125" style="1" customWidth="1"/>
    <col min="1283" max="1283" width="6.85546875" style="1" customWidth="1"/>
    <col min="1284" max="1284" width="10.5703125" style="1" customWidth="1"/>
    <col min="1285" max="1285" width="13.85546875" style="1" customWidth="1"/>
    <col min="1286" max="1287" width="10.7109375" style="1" customWidth="1"/>
    <col min="1288" max="1535" width="9.140625" style="1"/>
    <col min="1536" max="1536" width="5.7109375" style="1" customWidth="1"/>
    <col min="1537" max="1537" width="36.140625" style="1" customWidth="1"/>
    <col min="1538" max="1538" width="7.42578125" style="1" customWidth="1"/>
    <col min="1539" max="1539" width="6.85546875" style="1" customWidth="1"/>
    <col min="1540" max="1540" width="10.5703125" style="1" customWidth="1"/>
    <col min="1541" max="1541" width="13.85546875" style="1" customWidth="1"/>
    <col min="1542" max="1543" width="10.7109375" style="1" customWidth="1"/>
    <col min="1544" max="1791" width="9.140625" style="1"/>
    <col min="1792" max="1792" width="5.7109375" style="1" customWidth="1"/>
    <col min="1793" max="1793" width="36.140625" style="1" customWidth="1"/>
    <col min="1794" max="1794" width="7.42578125" style="1" customWidth="1"/>
    <col min="1795" max="1795" width="6.85546875" style="1" customWidth="1"/>
    <col min="1796" max="1796" width="10.5703125" style="1" customWidth="1"/>
    <col min="1797" max="1797" width="13.85546875" style="1" customWidth="1"/>
    <col min="1798" max="1799" width="10.7109375" style="1" customWidth="1"/>
    <col min="1800" max="2047" width="9.140625" style="1"/>
    <col min="2048" max="2048" width="5.7109375" style="1" customWidth="1"/>
    <col min="2049" max="2049" width="36.140625" style="1" customWidth="1"/>
    <col min="2050" max="2050" width="7.42578125" style="1" customWidth="1"/>
    <col min="2051" max="2051" width="6.85546875" style="1" customWidth="1"/>
    <col min="2052" max="2052" width="10.5703125" style="1" customWidth="1"/>
    <col min="2053" max="2053" width="13.85546875" style="1" customWidth="1"/>
    <col min="2054" max="2055" width="10.7109375" style="1" customWidth="1"/>
    <col min="2056" max="2303" width="9.140625" style="1"/>
    <col min="2304" max="2304" width="5.7109375" style="1" customWidth="1"/>
    <col min="2305" max="2305" width="36.140625" style="1" customWidth="1"/>
    <col min="2306" max="2306" width="7.42578125" style="1" customWidth="1"/>
    <col min="2307" max="2307" width="6.85546875" style="1" customWidth="1"/>
    <col min="2308" max="2308" width="10.5703125" style="1" customWidth="1"/>
    <col min="2309" max="2309" width="13.85546875" style="1" customWidth="1"/>
    <col min="2310" max="2311" width="10.7109375" style="1" customWidth="1"/>
    <col min="2312" max="2559" width="9.140625" style="1"/>
    <col min="2560" max="2560" width="5.7109375" style="1" customWidth="1"/>
    <col min="2561" max="2561" width="36.140625" style="1" customWidth="1"/>
    <col min="2562" max="2562" width="7.42578125" style="1" customWidth="1"/>
    <col min="2563" max="2563" width="6.85546875" style="1" customWidth="1"/>
    <col min="2564" max="2564" width="10.5703125" style="1" customWidth="1"/>
    <col min="2565" max="2565" width="13.85546875" style="1" customWidth="1"/>
    <col min="2566" max="2567" width="10.7109375" style="1" customWidth="1"/>
    <col min="2568" max="2815" width="9.140625" style="1"/>
    <col min="2816" max="2816" width="5.7109375" style="1" customWidth="1"/>
    <col min="2817" max="2817" width="36.140625" style="1" customWidth="1"/>
    <col min="2818" max="2818" width="7.42578125" style="1" customWidth="1"/>
    <col min="2819" max="2819" width="6.85546875" style="1" customWidth="1"/>
    <col min="2820" max="2820" width="10.5703125" style="1" customWidth="1"/>
    <col min="2821" max="2821" width="13.85546875" style="1" customWidth="1"/>
    <col min="2822" max="2823" width="10.7109375" style="1" customWidth="1"/>
    <col min="2824" max="3071" width="9.140625" style="1"/>
    <col min="3072" max="3072" width="5.7109375" style="1" customWidth="1"/>
    <col min="3073" max="3073" width="36.140625" style="1" customWidth="1"/>
    <col min="3074" max="3074" width="7.42578125" style="1" customWidth="1"/>
    <col min="3075" max="3075" width="6.85546875" style="1" customWidth="1"/>
    <col min="3076" max="3076" width="10.5703125" style="1" customWidth="1"/>
    <col min="3077" max="3077" width="13.85546875" style="1" customWidth="1"/>
    <col min="3078" max="3079" width="10.7109375" style="1" customWidth="1"/>
    <col min="3080" max="3327" width="9.140625" style="1"/>
    <col min="3328" max="3328" width="5.7109375" style="1" customWidth="1"/>
    <col min="3329" max="3329" width="36.140625" style="1" customWidth="1"/>
    <col min="3330" max="3330" width="7.42578125" style="1" customWidth="1"/>
    <col min="3331" max="3331" width="6.85546875" style="1" customWidth="1"/>
    <col min="3332" max="3332" width="10.5703125" style="1" customWidth="1"/>
    <col min="3333" max="3333" width="13.85546875" style="1" customWidth="1"/>
    <col min="3334" max="3335" width="10.7109375" style="1" customWidth="1"/>
    <col min="3336" max="3583" width="9.140625" style="1"/>
    <col min="3584" max="3584" width="5.7109375" style="1" customWidth="1"/>
    <col min="3585" max="3585" width="36.140625" style="1" customWidth="1"/>
    <col min="3586" max="3586" width="7.42578125" style="1" customWidth="1"/>
    <col min="3587" max="3587" width="6.85546875" style="1" customWidth="1"/>
    <col min="3588" max="3588" width="10.5703125" style="1" customWidth="1"/>
    <col min="3589" max="3589" width="13.85546875" style="1" customWidth="1"/>
    <col min="3590" max="3591" width="10.7109375" style="1" customWidth="1"/>
    <col min="3592" max="3839" width="9.140625" style="1"/>
    <col min="3840" max="3840" width="5.7109375" style="1" customWidth="1"/>
    <col min="3841" max="3841" width="36.140625" style="1" customWidth="1"/>
    <col min="3842" max="3842" width="7.42578125" style="1" customWidth="1"/>
    <col min="3843" max="3843" width="6.85546875" style="1" customWidth="1"/>
    <col min="3844" max="3844" width="10.5703125" style="1" customWidth="1"/>
    <col min="3845" max="3845" width="13.85546875" style="1" customWidth="1"/>
    <col min="3846" max="3847" width="10.7109375" style="1" customWidth="1"/>
    <col min="3848" max="4095" width="9.140625" style="1"/>
    <col min="4096" max="4096" width="5.7109375" style="1" customWidth="1"/>
    <col min="4097" max="4097" width="36.140625" style="1" customWidth="1"/>
    <col min="4098" max="4098" width="7.42578125" style="1" customWidth="1"/>
    <col min="4099" max="4099" width="6.85546875" style="1" customWidth="1"/>
    <col min="4100" max="4100" width="10.5703125" style="1" customWidth="1"/>
    <col min="4101" max="4101" width="13.85546875" style="1" customWidth="1"/>
    <col min="4102" max="4103" width="10.7109375" style="1" customWidth="1"/>
    <col min="4104" max="4351" width="9.140625" style="1"/>
    <col min="4352" max="4352" width="5.7109375" style="1" customWidth="1"/>
    <col min="4353" max="4353" width="36.140625" style="1" customWidth="1"/>
    <col min="4354" max="4354" width="7.42578125" style="1" customWidth="1"/>
    <col min="4355" max="4355" width="6.85546875" style="1" customWidth="1"/>
    <col min="4356" max="4356" width="10.5703125" style="1" customWidth="1"/>
    <col min="4357" max="4357" width="13.85546875" style="1" customWidth="1"/>
    <col min="4358" max="4359" width="10.7109375" style="1" customWidth="1"/>
    <col min="4360" max="4607" width="9.140625" style="1"/>
    <col min="4608" max="4608" width="5.7109375" style="1" customWidth="1"/>
    <col min="4609" max="4609" width="36.140625" style="1" customWidth="1"/>
    <col min="4610" max="4610" width="7.42578125" style="1" customWidth="1"/>
    <col min="4611" max="4611" width="6.85546875" style="1" customWidth="1"/>
    <col min="4612" max="4612" width="10.5703125" style="1" customWidth="1"/>
    <col min="4613" max="4613" width="13.85546875" style="1" customWidth="1"/>
    <col min="4614" max="4615" width="10.7109375" style="1" customWidth="1"/>
    <col min="4616" max="4863" width="9.140625" style="1"/>
    <col min="4864" max="4864" width="5.7109375" style="1" customWidth="1"/>
    <col min="4865" max="4865" width="36.140625" style="1" customWidth="1"/>
    <col min="4866" max="4866" width="7.42578125" style="1" customWidth="1"/>
    <col min="4867" max="4867" width="6.85546875" style="1" customWidth="1"/>
    <col min="4868" max="4868" width="10.5703125" style="1" customWidth="1"/>
    <col min="4869" max="4869" width="13.85546875" style="1" customWidth="1"/>
    <col min="4870" max="4871" width="10.7109375" style="1" customWidth="1"/>
    <col min="4872" max="5119" width="9.140625" style="1"/>
    <col min="5120" max="5120" width="5.7109375" style="1" customWidth="1"/>
    <col min="5121" max="5121" width="36.140625" style="1" customWidth="1"/>
    <col min="5122" max="5122" width="7.42578125" style="1" customWidth="1"/>
    <col min="5123" max="5123" width="6.85546875" style="1" customWidth="1"/>
    <col min="5124" max="5124" width="10.5703125" style="1" customWidth="1"/>
    <col min="5125" max="5125" width="13.85546875" style="1" customWidth="1"/>
    <col min="5126" max="5127" width="10.7109375" style="1" customWidth="1"/>
    <col min="5128" max="5375" width="9.140625" style="1"/>
    <col min="5376" max="5376" width="5.7109375" style="1" customWidth="1"/>
    <col min="5377" max="5377" width="36.140625" style="1" customWidth="1"/>
    <col min="5378" max="5378" width="7.42578125" style="1" customWidth="1"/>
    <col min="5379" max="5379" width="6.85546875" style="1" customWidth="1"/>
    <col min="5380" max="5380" width="10.5703125" style="1" customWidth="1"/>
    <col min="5381" max="5381" width="13.85546875" style="1" customWidth="1"/>
    <col min="5382" max="5383" width="10.7109375" style="1" customWidth="1"/>
    <col min="5384" max="5631" width="9.140625" style="1"/>
    <col min="5632" max="5632" width="5.7109375" style="1" customWidth="1"/>
    <col min="5633" max="5633" width="36.140625" style="1" customWidth="1"/>
    <col min="5634" max="5634" width="7.42578125" style="1" customWidth="1"/>
    <col min="5635" max="5635" width="6.85546875" style="1" customWidth="1"/>
    <col min="5636" max="5636" width="10.5703125" style="1" customWidth="1"/>
    <col min="5637" max="5637" width="13.85546875" style="1" customWidth="1"/>
    <col min="5638" max="5639" width="10.7109375" style="1" customWidth="1"/>
    <col min="5640" max="5887" width="9.140625" style="1"/>
    <col min="5888" max="5888" width="5.7109375" style="1" customWidth="1"/>
    <col min="5889" max="5889" width="36.140625" style="1" customWidth="1"/>
    <col min="5890" max="5890" width="7.42578125" style="1" customWidth="1"/>
    <col min="5891" max="5891" width="6.85546875" style="1" customWidth="1"/>
    <col min="5892" max="5892" width="10.5703125" style="1" customWidth="1"/>
    <col min="5893" max="5893" width="13.85546875" style="1" customWidth="1"/>
    <col min="5894" max="5895" width="10.7109375" style="1" customWidth="1"/>
    <col min="5896" max="6143" width="9.140625" style="1"/>
    <col min="6144" max="6144" width="5.7109375" style="1" customWidth="1"/>
    <col min="6145" max="6145" width="36.140625" style="1" customWidth="1"/>
    <col min="6146" max="6146" width="7.42578125" style="1" customWidth="1"/>
    <col min="6147" max="6147" width="6.85546875" style="1" customWidth="1"/>
    <col min="6148" max="6148" width="10.5703125" style="1" customWidth="1"/>
    <col min="6149" max="6149" width="13.85546875" style="1" customWidth="1"/>
    <col min="6150" max="6151" width="10.7109375" style="1" customWidth="1"/>
    <col min="6152" max="6399" width="9.140625" style="1"/>
    <col min="6400" max="6400" width="5.7109375" style="1" customWidth="1"/>
    <col min="6401" max="6401" width="36.140625" style="1" customWidth="1"/>
    <col min="6402" max="6402" width="7.42578125" style="1" customWidth="1"/>
    <col min="6403" max="6403" width="6.85546875" style="1" customWidth="1"/>
    <col min="6404" max="6404" width="10.5703125" style="1" customWidth="1"/>
    <col min="6405" max="6405" width="13.85546875" style="1" customWidth="1"/>
    <col min="6406" max="6407" width="10.7109375" style="1" customWidth="1"/>
    <col min="6408" max="6655" width="9.140625" style="1"/>
    <col min="6656" max="6656" width="5.7109375" style="1" customWidth="1"/>
    <col min="6657" max="6657" width="36.140625" style="1" customWidth="1"/>
    <col min="6658" max="6658" width="7.42578125" style="1" customWidth="1"/>
    <col min="6659" max="6659" width="6.85546875" style="1" customWidth="1"/>
    <col min="6660" max="6660" width="10.5703125" style="1" customWidth="1"/>
    <col min="6661" max="6661" width="13.85546875" style="1" customWidth="1"/>
    <col min="6662" max="6663" width="10.7109375" style="1" customWidth="1"/>
    <col min="6664" max="6911" width="9.140625" style="1"/>
    <col min="6912" max="6912" width="5.7109375" style="1" customWidth="1"/>
    <col min="6913" max="6913" width="36.140625" style="1" customWidth="1"/>
    <col min="6914" max="6914" width="7.42578125" style="1" customWidth="1"/>
    <col min="6915" max="6915" width="6.85546875" style="1" customWidth="1"/>
    <col min="6916" max="6916" width="10.5703125" style="1" customWidth="1"/>
    <col min="6917" max="6917" width="13.85546875" style="1" customWidth="1"/>
    <col min="6918" max="6919" width="10.7109375" style="1" customWidth="1"/>
    <col min="6920" max="7167" width="9.140625" style="1"/>
    <col min="7168" max="7168" width="5.7109375" style="1" customWidth="1"/>
    <col min="7169" max="7169" width="36.140625" style="1" customWidth="1"/>
    <col min="7170" max="7170" width="7.42578125" style="1" customWidth="1"/>
    <col min="7171" max="7171" width="6.85546875" style="1" customWidth="1"/>
    <col min="7172" max="7172" width="10.5703125" style="1" customWidth="1"/>
    <col min="7173" max="7173" width="13.85546875" style="1" customWidth="1"/>
    <col min="7174" max="7175" width="10.7109375" style="1" customWidth="1"/>
    <col min="7176" max="7423" width="9.140625" style="1"/>
    <col min="7424" max="7424" width="5.7109375" style="1" customWidth="1"/>
    <col min="7425" max="7425" width="36.140625" style="1" customWidth="1"/>
    <col min="7426" max="7426" width="7.42578125" style="1" customWidth="1"/>
    <col min="7427" max="7427" width="6.85546875" style="1" customWidth="1"/>
    <col min="7428" max="7428" width="10.5703125" style="1" customWidth="1"/>
    <col min="7429" max="7429" width="13.85546875" style="1" customWidth="1"/>
    <col min="7430" max="7431" width="10.7109375" style="1" customWidth="1"/>
    <col min="7432" max="7679" width="9.140625" style="1"/>
    <col min="7680" max="7680" width="5.7109375" style="1" customWidth="1"/>
    <col min="7681" max="7681" width="36.140625" style="1" customWidth="1"/>
    <col min="7682" max="7682" width="7.42578125" style="1" customWidth="1"/>
    <col min="7683" max="7683" width="6.85546875" style="1" customWidth="1"/>
    <col min="7684" max="7684" width="10.5703125" style="1" customWidth="1"/>
    <col min="7685" max="7685" width="13.85546875" style="1" customWidth="1"/>
    <col min="7686" max="7687" width="10.7109375" style="1" customWidth="1"/>
    <col min="7688" max="7935" width="9.140625" style="1"/>
    <col min="7936" max="7936" width="5.7109375" style="1" customWidth="1"/>
    <col min="7937" max="7937" width="36.140625" style="1" customWidth="1"/>
    <col min="7938" max="7938" width="7.42578125" style="1" customWidth="1"/>
    <col min="7939" max="7939" width="6.85546875" style="1" customWidth="1"/>
    <col min="7940" max="7940" width="10.5703125" style="1" customWidth="1"/>
    <col min="7941" max="7941" width="13.85546875" style="1" customWidth="1"/>
    <col min="7942" max="7943" width="10.7109375" style="1" customWidth="1"/>
    <col min="7944" max="8191" width="9.140625" style="1"/>
    <col min="8192" max="8192" width="5.7109375" style="1" customWidth="1"/>
    <col min="8193" max="8193" width="36.140625" style="1" customWidth="1"/>
    <col min="8194" max="8194" width="7.42578125" style="1" customWidth="1"/>
    <col min="8195" max="8195" width="6.85546875" style="1" customWidth="1"/>
    <col min="8196" max="8196" width="10.5703125" style="1" customWidth="1"/>
    <col min="8197" max="8197" width="13.85546875" style="1" customWidth="1"/>
    <col min="8198" max="8199" width="10.7109375" style="1" customWidth="1"/>
    <col min="8200" max="8447" width="9.140625" style="1"/>
    <col min="8448" max="8448" width="5.7109375" style="1" customWidth="1"/>
    <col min="8449" max="8449" width="36.140625" style="1" customWidth="1"/>
    <col min="8450" max="8450" width="7.42578125" style="1" customWidth="1"/>
    <col min="8451" max="8451" width="6.85546875" style="1" customWidth="1"/>
    <col min="8452" max="8452" width="10.5703125" style="1" customWidth="1"/>
    <col min="8453" max="8453" width="13.85546875" style="1" customWidth="1"/>
    <col min="8454" max="8455" width="10.7109375" style="1" customWidth="1"/>
    <col min="8456" max="8703" width="9.140625" style="1"/>
    <col min="8704" max="8704" width="5.7109375" style="1" customWidth="1"/>
    <col min="8705" max="8705" width="36.140625" style="1" customWidth="1"/>
    <col min="8706" max="8706" width="7.42578125" style="1" customWidth="1"/>
    <col min="8707" max="8707" width="6.85546875" style="1" customWidth="1"/>
    <col min="8708" max="8708" width="10.5703125" style="1" customWidth="1"/>
    <col min="8709" max="8709" width="13.85546875" style="1" customWidth="1"/>
    <col min="8710" max="8711" width="10.7109375" style="1" customWidth="1"/>
    <col min="8712" max="8959" width="9.140625" style="1"/>
    <col min="8960" max="8960" width="5.7109375" style="1" customWidth="1"/>
    <col min="8961" max="8961" width="36.140625" style="1" customWidth="1"/>
    <col min="8962" max="8962" width="7.42578125" style="1" customWidth="1"/>
    <col min="8963" max="8963" width="6.85546875" style="1" customWidth="1"/>
    <col min="8964" max="8964" width="10.5703125" style="1" customWidth="1"/>
    <col min="8965" max="8965" width="13.85546875" style="1" customWidth="1"/>
    <col min="8966" max="8967" width="10.7109375" style="1" customWidth="1"/>
    <col min="8968" max="9215" width="9.140625" style="1"/>
    <col min="9216" max="9216" width="5.7109375" style="1" customWidth="1"/>
    <col min="9217" max="9217" width="36.140625" style="1" customWidth="1"/>
    <col min="9218" max="9218" width="7.42578125" style="1" customWidth="1"/>
    <col min="9219" max="9219" width="6.85546875" style="1" customWidth="1"/>
    <col min="9220" max="9220" width="10.5703125" style="1" customWidth="1"/>
    <col min="9221" max="9221" width="13.85546875" style="1" customWidth="1"/>
    <col min="9222" max="9223" width="10.7109375" style="1" customWidth="1"/>
    <col min="9224" max="9471" width="9.140625" style="1"/>
    <col min="9472" max="9472" width="5.7109375" style="1" customWidth="1"/>
    <col min="9473" max="9473" width="36.140625" style="1" customWidth="1"/>
    <col min="9474" max="9474" width="7.42578125" style="1" customWidth="1"/>
    <col min="9475" max="9475" width="6.85546875" style="1" customWidth="1"/>
    <col min="9476" max="9476" width="10.5703125" style="1" customWidth="1"/>
    <col min="9477" max="9477" width="13.85546875" style="1" customWidth="1"/>
    <col min="9478" max="9479" width="10.7109375" style="1" customWidth="1"/>
    <col min="9480" max="9727" width="9.140625" style="1"/>
    <col min="9728" max="9728" width="5.7109375" style="1" customWidth="1"/>
    <col min="9729" max="9729" width="36.140625" style="1" customWidth="1"/>
    <col min="9730" max="9730" width="7.42578125" style="1" customWidth="1"/>
    <col min="9731" max="9731" width="6.85546875" style="1" customWidth="1"/>
    <col min="9732" max="9732" width="10.5703125" style="1" customWidth="1"/>
    <col min="9733" max="9733" width="13.85546875" style="1" customWidth="1"/>
    <col min="9734" max="9735" width="10.7109375" style="1" customWidth="1"/>
    <col min="9736" max="9983" width="9.140625" style="1"/>
    <col min="9984" max="9984" width="5.7109375" style="1" customWidth="1"/>
    <col min="9985" max="9985" width="36.140625" style="1" customWidth="1"/>
    <col min="9986" max="9986" width="7.42578125" style="1" customWidth="1"/>
    <col min="9987" max="9987" width="6.85546875" style="1" customWidth="1"/>
    <col min="9988" max="9988" width="10.5703125" style="1" customWidth="1"/>
    <col min="9989" max="9989" width="13.85546875" style="1" customWidth="1"/>
    <col min="9990" max="9991" width="10.7109375" style="1" customWidth="1"/>
    <col min="9992" max="10239" width="9.140625" style="1"/>
    <col min="10240" max="10240" width="5.7109375" style="1" customWidth="1"/>
    <col min="10241" max="10241" width="36.140625" style="1" customWidth="1"/>
    <col min="10242" max="10242" width="7.42578125" style="1" customWidth="1"/>
    <col min="10243" max="10243" width="6.85546875" style="1" customWidth="1"/>
    <col min="10244" max="10244" width="10.5703125" style="1" customWidth="1"/>
    <col min="10245" max="10245" width="13.85546875" style="1" customWidth="1"/>
    <col min="10246" max="10247" width="10.7109375" style="1" customWidth="1"/>
    <col min="10248" max="10495" width="9.140625" style="1"/>
    <col min="10496" max="10496" width="5.7109375" style="1" customWidth="1"/>
    <col min="10497" max="10497" width="36.140625" style="1" customWidth="1"/>
    <col min="10498" max="10498" width="7.42578125" style="1" customWidth="1"/>
    <col min="10499" max="10499" width="6.85546875" style="1" customWidth="1"/>
    <col min="10500" max="10500" width="10.5703125" style="1" customWidth="1"/>
    <col min="10501" max="10501" width="13.85546875" style="1" customWidth="1"/>
    <col min="10502" max="10503" width="10.7109375" style="1" customWidth="1"/>
    <col min="10504" max="10751" width="9.140625" style="1"/>
    <col min="10752" max="10752" width="5.7109375" style="1" customWidth="1"/>
    <col min="10753" max="10753" width="36.140625" style="1" customWidth="1"/>
    <col min="10754" max="10754" width="7.42578125" style="1" customWidth="1"/>
    <col min="10755" max="10755" width="6.85546875" style="1" customWidth="1"/>
    <col min="10756" max="10756" width="10.5703125" style="1" customWidth="1"/>
    <col min="10757" max="10757" width="13.85546875" style="1" customWidth="1"/>
    <col min="10758" max="10759" width="10.7109375" style="1" customWidth="1"/>
    <col min="10760" max="11007" width="9.140625" style="1"/>
    <col min="11008" max="11008" width="5.7109375" style="1" customWidth="1"/>
    <col min="11009" max="11009" width="36.140625" style="1" customWidth="1"/>
    <col min="11010" max="11010" width="7.42578125" style="1" customWidth="1"/>
    <col min="11011" max="11011" width="6.85546875" style="1" customWidth="1"/>
    <col min="11012" max="11012" width="10.5703125" style="1" customWidth="1"/>
    <col min="11013" max="11013" width="13.85546875" style="1" customWidth="1"/>
    <col min="11014" max="11015" width="10.7109375" style="1" customWidth="1"/>
    <col min="11016" max="11263" width="9.140625" style="1"/>
    <col min="11264" max="11264" width="5.7109375" style="1" customWidth="1"/>
    <col min="11265" max="11265" width="36.140625" style="1" customWidth="1"/>
    <col min="11266" max="11266" width="7.42578125" style="1" customWidth="1"/>
    <col min="11267" max="11267" width="6.85546875" style="1" customWidth="1"/>
    <col min="11268" max="11268" width="10.5703125" style="1" customWidth="1"/>
    <col min="11269" max="11269" width="13.85546875" style="1" customWidth="1"/>
    <col min="11270" max="11271" width="10.7109375" style="1" customWidth="1"/>
    <col min="11272" max="11519" width="9.140625" style="1"/>
    <col min="11520" max="11520" width="5.7109375" style="1" customWidth="1"/>
    <col min="11521" max="11521" width="36.140625" style="1" customWidth="1"/>
    <col min="11522" max="11522" width="7.42578125" style="1" customWidth="1"/>
    <col min="11523" max="11523" width="6.85546875" style="1" customWidth="1"/>
    <col min="11524" max="11524" width="10.5703125" style="1" customWidth="1"/>
    <col min="11525" max="11525" width="13.85546875" style="1" customWidth="1"/>
    <col min="11526" max="11527" width="10.7109375" style="1" customWidth="1"/>
    <col min="11528" max="11775" width="9.140625" style="1"/>
    <col min="11776" max="11776" width="5.7109375" style="1" customWidth="1"/>
    <col min="11777" max="11777" width="36.140625" style="1" customWidth="1"/>
    <col min="11778" max="11778" width="7.42578125" style="1" customWidth="1"/>
    <col min="11779" max="11779" width="6.85546875" style="1" customWidth="1"/>
    <col min="11780" max="11780" width="10.5703125" style="1" customWidth="1"/>
    <col min="11781" max="11781" width="13.85546875" style="1" customWidth="1"/>
    <col min="11782" max="11783" width="10.7109375" style="1" customWidth="1"/>
    <col min="11784" max="12031" width="9.140625" style="1"/>
    <col min="12032" max="12032" width="5.7109375" style="1" customWidth="1"/>
    <col min="12033" max="12033" width="36.140625" style="1" customWidth="1"/>
    <col min="12034" max="12034" width="7.42578125" style="1" customWidth="1"/>
    <col min="12035" max="12035" width="6.85546875" style="1" customWidth="1"/>
    <col min="12036" max="12036" width="10.5703125" style="1" customWidth="1"/>
    <col min="12037" max="12037" width="13.85546875" style="1" customWidth="1"/>
    <col min="12038" max="12039" width="10.7109375" style="1" customWidth="1"/>
    <col min="12040" max="12287" width="9.140625" style="1"/>
    <col min="12288" max="12288" width="5.7109375" style="1" customWidth="1"/>
    <col min="12289" max="12289" width="36.140625" style="1" customWidth="1"/>
    <col min="12290" max="12290" width="7.42578125" style="1" customWidth="1"/>
    <col min="12291" max="12291" width="6.85546875" style="1" customWidth="1"/>
    <col min="12292" max="12292" width="10.5703125" style="1" customWidth="1"/>
    <col min="12293" max="12293" width="13.85546875" style="1" customWidth="1"/>
    <col min="12294" max="12295" width="10.7109375" style="1" customWidth="1"/>
    <col min="12296" max="12543" width="9.140625" style="1"/>
    <col min="12544" max="12544" width="5.7109375" style="1" customWidth="1"/>
    <col min="12545" max="12545" width="36.140625" style="1" customWidth="1"/>
    <col min="12546" max="12546" width="7.42578125" style="1" customWidth="1"/>
    <col min="12547" max="12547" width="6.85546875" style="1" customWidth="1"/>
    <col min="12548" max="12548" width="10.5703125" style="1" customWidth="1"/>
    <col min="12549" max="12549" width="13.85546875" style="1" customWidth="1"/>
    <col min="12550" max="12551" width="10.7109375" style="1" customWidth="1"/>
    <col min="12552" max="12799" width="9.140625" style="1"/>
    <col min="12800" max="12800" width="5.7109375" style="1" customWidth="1"/>
    <col min="12801" max="12801" width="36.140625" style="1" customWidth="1"/>
    <col min="12802" max="12802" width="7.42578125" style="1" customWidth="1"/>
    <col min="12803" max="12803" width="6.85546875" style="1" customWidth="1"/>
    <col min="12804" max="12804" width="10.5703125" style="1" customWidth="1"/>
    <col min="12805" max="12805" width="13.85546875" style="1" customWidth="1"/>
    <col min="12806" max="12807" width="10.7109375" style="1" customWidth="1"/>
    <col min="12808" max="13055" width="9.140625" style="1"/>
    <col min="13056" max="13056" width="5.7109375" style="1" customWidth="1"/>
    <col min="13057" max="13057" width="36.140625" style="1" customWidth="1"/>
    <col min="13058" max="13058" width="7.42578125" style="1" customWidth="1"/>
    <col min="13059" max="13059" width="6.85546875" style="1" customWidth="1"/>
    <col min="13060" max="13060" width="10.5703125" style="1" customWidth="1"/>
    <col min="13061" max="13061" width="13.85546875" style="1" customWidth="1"/>
    <col min="13062" max="13063" width="10.7109375" style="1" customWidth="1"/>
    <col min="13064" max="13311" width="9.140625" style="1"/>
    <col min="13312" max="13312" width="5.7109375" style="1" customWidth="1"/>
    <col min="13313" max="13313" width="36.140625" style="1" customWidth="1"/>
    <col min="13314" max="13314" width="7.42578125" style="1" customWidth="1"/>
    <col min="13315" max="13315" width="6.85546875" style="1" customWidth="1"/>
    <col min="13316" max="13316" width="10.5703125" style="1" customWidth="1"/>
    <col min="13317" max="13317" width="13.85546875" style="1" customWidth="1"/>
    <col min="13318" max="13319" width="10.7109375" style="1" customWidth="1"/>
    <col min="13320" max="13567" width="9.140625" style="1"/>
    <col min="13568" max="13568" width="5.7109375" style="1" customWidth="1"/>
    <col min="13569" max="13569" width="36.140625" style="1" customWidth="1"/>
    <col min="13570" max="13570" width="7.42578125" style="1" customWidth="1"/>
    <col min="13571" max="13571" width="6.85546875" style="1" customWidth="1"/>
    <col min="13572" max="13572" width="10.5703125" style="1" customWidth="1"/>
    <col min="13573" max="13573" width="13.85546875" style="1" customWidth="1"/>
    <col min="13574" max="13575" width="10.7109375" style="1" customWidth="1"/>
    <col min="13576" max="13823" width="9.140625" style="1"/>
    <col min="13824" max="13824" width="5.7109375" style="1" customWidth="1"/>
    <col min="13825" max="13825" width="36.140625" style="1" customWidth="1"/>
    <col min="13826" max="13826" width="7.42578125" style="1" customWidth="1"/>
    <col min="13827" max="13827" width="6.85546875" style="1" customWidth="1"/>
    <col min="13828" max="13828" width="10.5703125" style="1" customWidth="1"/>
    <col min="13829" max="13829" width="13.85546875" style="1" customWidth="1"/>
    <col min="13830" max="13831" width="10.7109375" style="1" customWidth="1"/>
    <col min="13832" max="14079" width="9.140625" style="1"/>
    <col min="14080" max="14080" width="5.7109375" style="1" customWidth="1"/>
    <col min="14081" max="14081" width="36.140625" style="1" customWidth="1"/>
    <col min="14082" max="14082" width="7.42578125" style="1" customWidth="1"/>
    <col min="14083" max="14083" width="6.85546875" style="1" customWidth="1"/>
    <col min="14084" max="14084" width="10.5703125" style="1" customWidth="1"/>
    <col min="14085" max="14085" width="13.85546875" style="1" customWidth="1"/>
    <col min="14086" max="14087" width="10.7109375" style="1" customWidth="1"/>
    <col min="14088" max="14335" width="9.140625" style="1"/>
    <col min="14336" max="14336" width="5.7109375" style="1" customWidth="1"/>
    <col min="14337" max="14337" width="36.140625" style="1" customWidth="1"/>
    <col min="14338" max="14338" width="7.42578125" style="1" customWidth="1"/>
    <col min="14339" max="14339" width="6.85546875" style="1" customWidth="1"/>
    <col min="14340" max="14340" width="10.5703125" style="1" customWidth="1"/>
    <col min="14341" max="14341" width="13.85546875" style="1" customWidth="1"/>
    <col min="14342" max="14343" width="10.7109375" style="1" customWidth="1"/>
    <col min="14344" max="14591" width="9.140625" style="1"/>
    <col min="14592" max="14592" width="5.7109375" style="1" customWidth="1"/>
    <col min="14593" max="14593" width="36.140625" style="1" customWidth="1"/>
    <col min="14594" max="14594" width="7.42578125" style="1" customWidth="1"/>
    <col min="14595" max="14595" width="6.85546875" style="1" customWidth="1"/>
    <col min="14596" max="14596" width="10.5703125" style="1" customWidth="1"/>
    <col min="14597" max="14597" width="13.85546875" style="1" customWidth="1"/>
    <col min="14598" max="14599" width="10.7109375" style="1" customWidth="1"/>
    <col min="14600" max="14847" width="9.140625" style="1"/>
    <col min="14848" max="14848" width="5.7109375" style="1" customWidth="1"/>
    <col min="14849" max="14849" width="36.140625" style="1" customWidth="1"/>
    <col min="14850" max="14850" width="7.42578125" style="1" customWidth="1"/>
    <col min="14851" max="14851" width="6.85546875" style="1" customWidth="1"/>
    <col min="14852" max="14852" width="10.5703125" style="1" customWidth="1"/>
    <col min="14853" max="14853" width="13.85546875" style="1" customWidth="1"/>
    <col min="14854" max="14855" width="10.7109375" style="1" customWidth="1"/>
    <col min="14856" max="15103" width="9.140625" style="1"/>
    <col min="15104" max="15104" width="5.7109375" style="1" customWidth="1"/>
    <col min="15105" max="15105" width="36.140625" style="1" customWidth="1"/>
    <col min="15106" max="15106" width="7.42578125" style="1" customWidth="1"/>
    <col min="15107" max="15107" width="6.85546875" style="1" customWidth="1"/>
    <col min="15108" max="15108" width="10.5703125" style="1" customWidth="1"/>
    <col min="15109" max="15109" width="13.85546875" style="1" customWidth="1"/>
    <col min="15110" max="15111" width="10.7109375" style="1" customWidth="1"/>
    <col min="15112" max="15359" width="9.140625" style="1"/>
    <col min="15360" max="15360" width="5.7109375" style="1" customWidth="1"/>
    <col min="15361" max="15361" width="36.140625" style="1" customWidth="1"/>
    <col min="15362" max="15362" width="7.42578125" style="1" customWidth="1"/>
    <col min="15363" max="15363" width="6.85546875" style="1" customWidth="1"/>
    <col min="15364" max="15364" width="10.5703125" style="1" customWidth="1"/>
    <col min="15365" max="15365" width="13.85546875" style="1" customWidth="1"/>
    <col min="15366" max="15367" width="10.7109375" style="1" customWidth="1"/>
    <col min="15368" max="15615" width="9.140625" style="1"/>
    <col min="15616" max="15616" width="5.7109375" style="1" customWidth="1"/>
    <col min="15617" max="15617" width="36.140625" style="1" customWidth="1"/>
    <col min="15618" max="15618" width="7.42578125" style="1" customWidth="1"/>
    <col min="15619" max="15619" width="6.85546875" style="1" customWidth="1"/>
    <col min="15620" max="15620" width="10.5703125" style="1" customWidth="1"/>
    <col min="15621" max="15621" width="13.85546875" style="1" customWidth="1"/>
    <col min="15622" max="15623" width="10.7109375" style="1" customWidth="1"/>
    <col min="15624" max="15871" width="9.140625" style="1"/>
    <col min="15872" max="15872" width="5.7109375" style="1" customWidth="1"/>
    <col min="15873" max="15873" width="36.140625" style="1" customWidth="1"/>
    <col min="15874" max="15874" width="7.42578125" style="1" customWidth="1"/>
    <col min="15875" max="15875" width="6.85546875" style="1" customWidth="1"/>
    <col min="15876" max="15876" width="10.5703125" style="1" customWidth="1"/>
    <col min="15877" max="15877" width="13.85546875" style="1" customWidth="1"/>
    <col min="15878" max="15879" width="10.7109375" style="1" customWidth="1"/>
    <col min="15880" max="16127" width="9.140625" style="1"/>
    <col min="16128" max="16128" width="5.7109375" style="1" customWidth="1"/>
    <col min="16129" max="16129" width="36.140625" style="1" customWidth="1"/>
    <col min="16130" max="16130" width="7.42578125" style="1" customWidth="1"/>
    <col min="16131" max="16131" width="6.85546875" style="1" customWidth="1"/>
    <col min="16132" max="16132" width="10.5703125" style="1" customWidth="1"/>
    <col min="16133" max="16133" width="13.85546875" style="1" customWidth="1"/>
    <col min="16134" max="16135" width="10.7109375" style="1" customWidth="1"/>
    <col min="16136" max="16384" width="9.140625" style="1"/>
  </cols>
  <sheetData>
    <row r="1" spans="1:13" x14ac:dyDescent="0.3">
      <c r="K1" s="2"/>
      <c r="L1" s="2"/>
      <c r="M1" s="2"/>
    </row>
    <row r="2" spans="1:13" ht="20.25" x14ac:dyDescent="0.3">
      <c r="A2" s="3" t="s">
        <v>0</v>
      </c>
      <c r="B2" s="3"/>
      <c r="C2" s="3"/>
      <c r="D2" s="3"/>
      <c r="E2" s="3"/>
      <c r="F2" s="3"/>
      <c r="G2" s="3"/>
      <c r="H2" s="3"/>
    </row>
    <row r="3" spans="1:13" x14ac:dyDescent="0.3">
      <c r="A3" s="4"/>
      <c r="B3" s="4"/>
      <c r="C3" s="4"/>
      <c r="D3" s="4"/>
      <c r="E3" s="4"/>
      <c r="F3" s="4"/>
      <c r="G3" s="4"/>
      <c r="H3" s="4"/>
    </row>
    <row r="4" spans="1:13" ht="15.75" x14ac:dyDescent="0.3">
      <c r="A4" s="5" t="s">
        <v>1</v>
      </c>
      <c r="B4" s="5"/>
      <c r="C4" s="5"/>
      <c r="D4" s="5"/>
      <c r="E4" s="5"/>
      <c r="F4" s="5"/>
      <c r="G4" s="5"/>
      <c r="H4" s="5"/>
    </row>
    <row r="5" spans="1:13" ht="51.75" customHeight="1" x14ac:dyDescent="0.3">
      <c r="A5" s="6" t="s">
        <v>2</v>
      </c>
      <c r="B5" s="6"/>
      <c r="C5" s="6"/>
      <c r="D5" s="6"/>
      <c r="E5" s="6"/>
      <c r="F5" s="6"/>
      <c r="G5" s="6"/>
      <c r="H5" s="6"/>
    </row>
    <row r="6" spans="1:13" x14ac:dyDescent="0.3">
      <c r="A6" s="7" t="s">
        <v>3</v>
      </c>
      <c r="B6" s="7" t="s">
        <v>4</v>
      </c>
      <c r="C6" s="8" t="s">
        <v>5</v>
      </c>
      <c r="D6" s="8" t="s">
        <v>6</v>
      </c>
      <c r="E6" s="9" t="s">
        <v>7</v>
      </c>
      <c r="F6" s="9"/>
      <c r="G6" s="8" t="s">
        <v>8</v>
      </c>
      <c r="H6" s="8"/>
    </row>
    <row r="7" spans="1:13" x14ac:dyDescent="0.3">
      <c r="A7" s="10"/>
      <c r="B7" s="10"/>
      <c r="C7" s="8"/>
      <c r="D7" s="8"/>
      <c r="E7" s="11" t="s">
        <v>9</v>
      </c>
      <c r="F7" s="11" t="s">
        <v>10</v>
      </c>
      <c r="G7" s="11" t="s">
        <v>9</v>
      </c>
      <c r="H7" s="11" t="s">
        <v>10</v>
      </c>
    </row>
    <row r="8" spans="1:13" x14ac:dyDescent="0.3">
      <c r="A8" s="12">
        <v>1</v>
      </c>
      <c r="B8" s="13" t="s">
        <v>11</v>
      </c>
      <c r="C8" s="14" t="s">
        <v>12</v>
      </c>
      <c r="D8" s="14">
        <v>3</v>
      </c>
      <c r="E8" s="14">
        <v>5306</v>
      </c>
      <c r="F8" s="15">
        <f t="shared" ref="F8:F11" si="0">E8*D8</f>
        <v>15918</v>
      </c>
      <c r="G8" s="16">
        <v>1072</v>
      </c>
      <c r="H8" s="17">
        <f t="shared" ref="H8:H11" si="1">D8*G8</f>
        <v>3216</v>
      </c>
    </row>
    <row r="9" spans="1:13" ht="30" x14ac:dyDescent="0.3">
      <c r="A9" s="12"/>
      <c r="B9" s="13" t="s">
        <v>46</v>
      </c>
      <c r="C9" s="14" t="s">
        <v>47</v>
      </c>
      <c r="D9" s="14">
        <v>2</v>
      </c>
      <c r="E9" s="14">
        <v>1179</v>
      </c>
      <c r="F9" s="15">
        <f>E9*D9</f>
        <v>2358</v>
      </c>
      <c r="G9" s="16">
        <v>448</v>
      </c>
      <c r="H9" s="17">
        <f>G9*D9</f>
        <v>896</v>
      </c>
    </row>
    <row r="10" spans="1:13" ht="75" x14ac:dyDescent="0.3">
      <c r="A10" s="12">
        <v>2</v>
      </c>
      <c r="B10" s="13" t="s">
        <v>13</v>
      </c>
      <c r="C10" s="14" t="s">
        <v>14</v>
      </c>
      <c r="D10" s="14">
        <v>0.8</v>
      </c>
      <c r="E10" s="14"/>
      <c r="F10" s="18" t="s">
        <v>15</v>
      </c>
      <c r="G10" s="19"/>
      <c r="H10" s="17">
        <f>0.8*1.9*25839</f>
        <v>39275.279999999999</v>
      </c>
    </row>
    <row r="11" spans="1:13" x14ac:dyDescent="0.3">
      <c r="A11" s="12">
        <v>4</v>
      </c>
      <c r="B11" s="13" t="s">
        <v>16</v>
      </c>
      <c r="C11" s="14" t="s">
        <v>12</v>
      </c>
      <c r="D11" s="14">
        <v>3</v>
      </c>
      <c r="E11" s="14">
        <v>0</v>
      </c>
      <c r="F11" s="15">
        <f t="shared" si="0"/>
        <v>0</v>
      </c>
      <c r="G11" s="16">
        <v>79</v>
      </c>
      <c r="H11" s="17">
        <f t="shared" si="1"/>
        <v>237</v>
      </c>
    </row>
    <row r="12" spans="1:13" x14ac:dyDescent="0.3">
      <c r="A12" s="12">
        <v>5</v>
      </c>
      <c r="B12" s="13" t="s">
        <v>17</v>
      </c>
      <c r="C12" s="14" t="s">
        <v>12</v>
      </c>
      <c r="D12" s="14">
        <v>3</v>
      </c>
      <c r="E12" s="14"/>
      <c r="F12" s="20" t="s">
        <v>18</v>
      </c>
      <c r="G12" s="21"/>
      <c r="H12" s="17">
        <f>3*1.9*122</f>
        <v>695.39999999999986</v>
      </c>
    </row>
    <row r="13" spans="1:13" x14ac:dyDescent="0.3">
      <c r="A13" s="12">
        <v>6</v>
      </c>
      <c r="B13" s="13" t="s">
        <v>19</v>
      </c>
      <c r="C13" s="14" t="s">
        <v>20</v>
      </c>
      <c r="D13" s="14">
        <v>2</v>
      </c>
      <c r="E13" s="14"/>
      <c r="F13" s="20" t="s">
        <v>21</v>
      </c>
      <c r="G13" s="21"/>
      <c r="H13" s="17">
        <f>2*0.9*67</f>
        <v>120.60000000000001</v>
      </c>
      <c r="J13" s="1" t="s">
        <v>22</v>
      </c>
    </row>
    <row r="14" spans="1:13" x14ac:dyDescent="0.3">
      <c r="A14" s="12">
        <v>7</v>
      </c>
      <c r="B14" s="13" t="s">
        <v>23</v>
      </c>
      <c r="C14" s="14" t="s">
        <v>12</v>
      </c>
      <c r="D14" s="14">
        <v>3</v>
      </c>
      <c r="E14" s="14"/>
      <c r="F14" s="20" t="s">
        <v>24</v>
      </c>
      <c r="G14" s="21"/>
      <c r="H14" s="17">
        <f>3*0.9*1072</f>
        <v>2894.4</v>
      </c>
    </row>
    <row r="15" spans="1:13" x14ac:dyDescent="0.3">
      <c r="A15" s="12">
        <v>8</v>
      </c>
      <c r="B15" s="13" t="s">
        <v>25</v>
      </c>
      <c r="C15" s="14" t="s">
        <v>12</v>
      </c>
      <c r="D15" s="14">
        <v>5</v>
      </c>
      <c r="E15" s="14"/>
      <c r="F15" s="20" t="s">
        <v>26</v>
      </c>
      <c r="G15" s="21"/>
      <c r="H15" s="17">
        <f>5*0.75*1072</f>
        <v>4020</v>
      </c>
    </row>
    <row r="16" spans="1:13" x14ac:dyDescent="0.3">
      <c r="A16" s="12">
        <v>9</v>
      </c>
      <c r="B16" s="22" t="s">
        <v>27</v>
      </c>
      <c r="C16" s="14"/>
      <c r="D16" s="14"/>
      <c r="E16" s="14"/>
      <c r="F16" s="17">
        <v>190.39</v>
      </c>
      <c r="G16" s="14"/>
      <c r="H16" s="17">
        <v>54</v>
      </c>
    </row>
    <row r="17" spans="1:8" x14ac:dyDescent="0.3">
      <c r="A17" s="12">
        <v>10</v>
      </c>
      <c r="B17" s="22" t="s">
        <v>28</v>
      </c>
      <c r="C17" s="14"/>
      <c r="D17" s="14"/>
      <c r="E17" s="14"/>
      <c r="F17" s="17">
        <f>F16+F9+F8</f>
        <v>18466.39</v>
      </c>
      <c r="G17" s="14"/>
      <c r="H17" s="17">
        <f>SUM(H8:H16)</f>
        <v>51408.68</v>
      </c>
    </row>
    <row r="18" spans="1:8" x14ac:dyDescent="0.3">
      <c r="A18" s="12">
        <v>11</v>
      </c>
      <c r="B18" s="22" t="s">
        <v>29</v>
      </c>
      <c r="C18" s="23"/>
      <c r="D18" s="23"/>
      <c r="E18" s="24"/>
      <c r="F18" s="24">
        <f>H17</f>
        <v>51408.68</v>
      </c>
      <c r="G18" s="25"/>
      <c r="H18" s="24"/>
    </row>
    <row r="19" spans="1:8" ht="30" x14ac:dyDescent="0.3">
      <c r="A19" s="12">
        <v>12</v>
      </c>
      <c r="B19" s="22" t="s">
        <v>30</v>
      </c>
      <c r="C19" s="23"/>
      <c r="D19" s="23"/>
      <c r="E19" s="26"/>
      <c r="F19" s="24">
        <f>0.25*F18</f>
        <v>12852.17</v>
      </c>
      <c r="G19" s="26"/>
      <c r="H19" s="26"/>
    </row>
    <row r="20" spans="1:8" ht="30" x14ac:dyDescent="0.3">
      <c r="A20" s="12">
        <v>13</v>
      </c>
      <c r="B20" s="22" t="s">
        <v>31</v>
      </c>
      <c r="C20" s="23"/>
      <c r="D20" s="23"/>
      <c r="E20" s="26"/>
      <c r="F20" s="24">
        <f>0.1*F18</f>
        <v>5140.8680000000004</v>
      </c>
      <c r="G20" s="26"/>
      <c r="H20" s="26"/>
    </row>
    <row r="21" spans="1:8" x14ac:dyDescent="0.3">
      <c r="A21" s="12">
        <v>14</v>
      </c>
      <c r="B21" s="22" t="s">
        <v>32</v>
      </c>
      <c r="C21" s="23"/>
      <c r="D21" s="23"/>
      <c r="E21" s="26"/>
      <c r="F21" s="24">
        <f>F18*0.18</f>
        <v>9253.5623999999989</v>
      </c>
      <c r="G21" s="26"/>
      <c r="H21" s="26"/>
    </row>
    <row r="22" spans="1:8" ht="30" x14ac:dyDescent="0.3">
      <c r="A22" s="12">
        <v>15</v>
      </c>
      <c r="B22" s="22" t="s">
        <v>33</v>
      </c>
      <c r="C22" s="23"/>
      <c r="D22" s="23"/>
      <c r="E22" s="26"/>
      <c r="F22" s="24">
        <f>F17*0.02</f>
        <v>369.32779999999997</v>
      </c>
      <c r="G22" s="26"/>
      <c r="H22" s="26"/>
    </row>
    <row r="23" spans="1:8" ht="30" x14ac:dyDescent="0.3">
      <c r="A23" s="12">
        <v>16</v>
      </c>
      <c r="B23" s="22" t="s">
        <v>34</v>
      </c>
      <c r="C23" s="23"/>
      <c r="D23" s="23"/>
      <c r="E23" s="24"/>
      <c r="F23" s="24">
        <f>0.1775*F18</f>
        <v>9125.0406999999996</v>
      </c>
      <c r="G23" s="25"/>
      <c r="H23" s="24"/>
    </row>
    <row r="24" spans="1:8" x14ac:dyDescent="0.3">
      <c r="A24" s="12">
        <v>17</v>
      </c>
      <c r="B24" s="22" t="s">
        <v>35</v>
      </c>
      <c r="C24" s="23"/>
      <c r="D24" s="23"/>
      <c r="E24" s="26"/>
      <c r="F24" s="26">
        <f>0.02*(F23+F20+F19+F18+F17)</f>
        <v>1939.8629740000001</v>
      </c>
      <c r="G24" s="24"/>
      <c r="H24" s="26"/>
    </row>
    <row r="25" spans="1:8" x14ac:dyDescent="0.3">
      <c r="A25" s="27" t="s">
        <v>36</v>
      </c>
      <c r="B25" s="27"/>
      <c r="C25" s="28"/>
      <c r="D25" s="29"/>
      <c r="E25" s="30"/>
      <c r="F25" s="31">
        <f>F24+F23+F22+F21+F20+F19+F18+F17</f>
        <v>108555.90187399999</v>
      </c>
      <c r="G25" s="32"/>
      <c r="H25" s="33"/>
    </row>
    <row r="26" spans="1:8" x14ac:dyDescent="0.3">
      <c r="A26" s="34" t="s">
        <v>37</v>
      </c>
      <c r="B26" s="35"/>
      <c r="C26" s="36"/>
      <c r="D26" s="37"/>
      <c r="E26" s="37"/>
      <c r="F26" s="37"/>
      <c r="G26" s="37"/>
      <c r="H26" s="37"/>
    </row>
    <row r="27" spans="1:8" x14ac:dyDescent="0.3">
      <c r="A27" s="38"/>
      <c r="B27" s="39" t="s">
        <v>38</v>
      </c>
      <c r="C27" s="39"/>
      <c r="D27" s="39"/>
      <c r="E27" s="39"/>
      <c r="F27" s="39"/>
      <c r="G27" s="39"/>
      <c r="H27" s="39"/>
    </row>
    <row r="28" spans="1:8" x14ac:dyDescent="0.3">
      <c r="A28" s="40"/>
      <c r="B28" s="38" t="s">
        <v>39</v>
      </c>
      <c r="C28" s="38"/>
      <c r="D28" s="38"/>
      <c r="E28" s="38"/>
      <c r="F28" s="38"/>
      <c r="G28" s="38"/>
      <c r="H28" s="38"/>
    </row>
    <row r="29" spans="1:8" x14ac:dyDescent="0.3">
      <c r="A29" s="40"/>
      <c r="B29" s="41" t="s">
        <v>48</v>
      </c>
      <c r="C29" s="41"/>
      <c r="D29" s="41"/>
      <c r="E29" s="41"/>
      <c r="F29" s="41"/>
      <c r="G29" s="41"/>
      <c r="H29" s="41"/>
    </row>
    <row r="30" spans="1:8" x14ac:dyDescent="0.3">
      <c r="A30" s="42"/>
      <c r="B30" s="41" t="s">
        <v>40</v>
      </c>
      <c r="C30" s="43"/>
      <c r="D30" s="43"/>
      <c r="E30" s="43"/>
      <c r="F30" s="43"/>
      <c r="G30" s="43"/>
      <c r="H30" s="43"/>
    </row>
    <row r="31" spans="1:8" x14ac:dyDescent="0.3">
      <c r="A31" s="42"/>
      <c r="B31" s="44"/>
      <c r="C31" s="45"/>
      <c r="D31" s="45"/>
      <c r="E31" s="45"/>
      <c r="F31" s="45"/>
      <c r="G31" s="45"/>
      <c r="H31" s="45"/>
    </row>
    <row r="32" spans="1:8" x14ac:dyDescent="0.3">
      <c r="A32" s="42"/>
      <c r="B32" s="44"/>
      <c r="C32" s="45"/>
      <c r="D32" s="45"/>
      <c r="E32" s="45"/>
      <c r="F32" s="45"/>
      <c r="G32" s="45"/>
      <c r="H32" s="45"/>
    </row>
    <row r="33" spans="1:8" x14ac:dyDescent="0.3">
      <c r="A33" s="42"/>
      <c r="B33" s="44"/>
      <c r="C33" s="45"/>
      <c r="D33" s="45"/>
      <c r="E33" s="45"/>
      <c r="F33" s="45"/>
      <c r="G33" s="45"/>
      <c r="H33" s="45"/>
    </row>
    <row r="34" spans="1:8" x14ac:dyDescent="0.3">
      <c r="A34" s="42"/>
      <c r="B34" s="44"/>
      <c r="C34" s="45"/>
      <c r="D34" s="45"/>
      <c r="E34" s="45"/>
      <c r="F34" s="45"/>
      <c r="G34" s="45"/>
      <c r="H34" s="45"/>
    </row>
    <row r="35" spans="1:8" x14ac:dyDescent="0.3">
      <c r="A35" s="42"/>
      <c r="B35" s="44"/>
      <c r="C35" s="45"/>
      <c r="D35" s="45"/>
      <c r="E35" s="45"/>
      <c r="F35" s="45"/>
      <c r="G35" s="45"/>
      <c r="H35" s="45"/>
    </row>
    <row r="36" spans="1:8" x14ac:dyDescent="0.3">
      <c r="A36" s="42"/>
      <c r="B36" s="44"/>
      <c r="C36" s="45"/>
      <c r="D36" s="45"/>
      <c r="E36" s="45"/>
      <c r="F36" s="45"/>
      <c r="G36" s="45"/>
      <c r="H36" s="45"/>
    </row>
    <row r="37" spans="1:8" x14ac:dyDescent="0.3">
      <c r="A37" s="42"/>
      <c r="B37" s="44"/>
      <c r="C37" s="45"/>
      <c r="D37" s="45"/>
      <c r="E37" s="45"/>
      <c r="F37" s="45"/>
      <c r="G37" s="45"/>
      <c r="H37" s="45"/>
    </row>
    <row r="38" spans="1:8" x14ac:dyDescent="0.3">
      <c r="A38" s="42"/>
      <c r="B38" s="44"/>
      <c r="C38" s="45"/>
      <c r="D38" s="45"/>
      <c r="E38" s="45"/>
      <c r="F38" s="45"/>
      <c r="G38" s="45"/>
      <c r="H38" s="45"/>
    </row>
    <row r="39" spans="1:8" x14ac:dyDescent="0.3">
      <c r="A39" s="42"/>
      <c r="B39" s="44"/>
      <c r="C39" s="45"/>
      <c r="D39" s="45"/>
      <c r="E39" s="45"/>
      <c r="F39" s="45"/>
      <c r="G39" s="45"/>
      <c r="H39" s="45"/>
    </row>
    <row r="40" spans="1:8" x14ac:dyDescent="0.3">
      <c r="A40" s="42"/>
      <c r="B40" s="44"/>
      <c r="C40" s="45"/>
      <c r="D40" s="45"/>
      <c r="E40" s="45"/>
      <c r="F40" s="45"/>
      <c r="G40" s="45"/>
      <c r="H40" s="45"/>
    </row>
    <row r="41" spans="1:8" x14ac:dyDescent="0.3">
      <c r="A41" s="42"/>
      <c r="B41" s="44"/>
      <c r="C41" s="45"/>
      <c r="D41" s="45"/>
      <c r="E41" s="45"/>
      <c r="F41" s="45"/>
      <c r="G41" s="45"/>
      <c r="H41" s="45"/>
    </row>
    <row r="42" spans="1:8" x14ac:dyDescent="0.3">
      <c r="A42" s="42"/>
      <c r="B42" s="44"/>
      <c r="C42" s="45"/>
      <c r="D42" s="45"/>
      <c r="E42" s="45"/>
      <c r="F42" s="45"/>
      <c r="G42" s="45"/>
      <c r="H42" s="45"/>
    </row>
    <row r="43" spans="1:8" x14ac:dyDescent="0.3">
      <c r="A43" s="42"/>
      <c r="B43" s="44"/>
      <c r="C43" s="45"/>
      <c r="D43" s="45"/>
      <c r="E43" s="45"/>
      <c r="F43" s="45"/>
      <c r="G43" s="45"/>
      <c r="H43" s="45"/>
    </row>
    <row r="44" spans="1:8" x14ac:dyDescent="0.3">
      <c r="A44" s="42"/>
      <c r="B44" s="44"/>
      <c r="C44" s="45"/>
      <c r="D44" s="45"/>
      <c r="E44" s="45"/>
      <c r="F44" s="45"/>
      <c r="G44" s="45"/>
      <c r="H44" s="45"/>
    </row>
    <row r="45" spans="1:8" x14ac:dyDescent="0.3">
      <c r="A45" s="42"/>
      <c r="B45" s="44"/>
      <c r="C45" s="45"/>
      <c r="D45" s="45"/>
      <c r="E45" s="45"/>
      <c r="F45" s="45"/>
      <c r="G45" s="45"/>
      <c r="H45" s="45"/>
    </row>
    <row r="46" spans="1:8" x14ac:dyDescent="0.3">
      <c r="A46" s="42"/>
      <c r="B46" s="44"/>
      <c r="C46" s="45"/>
      <c r="D46" s="45"/>
      <c r="E46" s="45"/>
      <c r="F46" s="45"/>
      <c r="G46" s="45"/>
      <c r="H46" s="45"/>
    </row>
    <row r="47" spans="1:8" x14ac:dyDescent="0.3">
      <c r="A47" s="42"/>
      <c r="B47" s="44"/>
      <c r="C47" s="43"/>
      <c r="D47" s="43"/>
      <c r="E47" s="43"/>
      <c r="F47" s="43"/>
      <c r="G47" s="45"/>
      <c r="H47" s="45"/>
    </row>
    <row r="48" spans="1:8" x14ac:dyDescent="0.3">
      <c r="A48" s="42"/>
      <c r="B48" s="44"/>
      <c r="C48" s="45"/>
      <c r="D48" s="45"/>
      <c r="E48" s="45"/>
      <c r="F48" s="45"/>
      <c r="G48" s="45"/>
      <c r="H48" s="45"/>
    </row>
    <row r="49" spans="1:8" x14ac:dyDescent="0.3">
      <c r="A49" s="42"/>
      <c r="B49" s="44"/>
      <c r="C49" s="43"/>
      <c r="D49" s="43"/>
      <c r="E49" s="43"/>
      <c r="F49" s="43"/>
      <c r="G49" s="45"/>
      <c r="H49" s="45"/>
    </row>
    <row r="50" spans="1:8" x14ac:dyDescent="0.3">
      <c r="B50" s="46"/>
      <c r="C50" s="47"/>
      <c r="D50" s="47"/>
      <c r="E50" s="48"/>
      <c r="F50" s="47"/>
      <c r="G50" s="47"/>
      <c r="H50" s="49"/>
    </row>
    <row r="51" spans="1:8" x14ac:dyDescent="0.3">
      <c r="B51" s="50"/>
      <c r="C51" s="51"/>
      <c r="D51" s="51"/>
      <c r="E51" s="51"/>
      <c r="F51" s="51"/>
      <c r="G51" s="52"/>
      <c r="H51" s="53"/>
    </row>
    <row r="53" spans="1:8" ht="16.5" x14ac:dyDescent="0.3">
      <c r="B53" s="54" t="s">
        <v>41</v>
      </c>
      <c r="C53" s="4"/>
      <c r="D53" s="55"/>
      <c r="E53" s="4"/>
      <c r="F53" s="54"/>
      <c r="G53" s="54"/>
    </row>
    <row r="54" spans="1:8" ht="16.5" x14ac:dyDescent="0.3">
      <c r="B54" s="54" t="s">
        <v>42</v>
      </c>
      <c r="C54" s="55"/>
      <c r="D54" s="55"/>
      <c r="E54" s="54" t="s">
        <v>43</v>
      </c>
      <c r="F54" s="54"/>
      <c r="G54" s="54"/>
    </row>
    <row r="55" spans="1:8" ht="16.5" x14ac:dyDescent="0.3">
      <c r="B55" s="54" t="s">
        <v>44</v>
      </c>
      <c r="C55" s="55"/>
      <c r="D55" s="4"/>
      <c r="E55" s="54" t="s">
        <v>45</v>
      </c>
      <c r="F55" s="54" t="s">
        <v>44</v>
      </c>
      <c r="G55" s="4"/>
    </row>
    <row r="57" spans="1:8" x14ac:dyDescent="0.3">
      <c r="A57" s="56"/>
      <c r="B57" s="40"/>
      <c r="C57" s="42"/>
      <c r="D57" s="42"/>
      <c r="E57" s="42"/>
      <c r="F57" s="42"/>
      <c r="G57" s="42"/>
      <c r="H57" s="42"/>
    </row>
    <row r="58" spans="1:8" x14ac:dyDescent="0.3">
      <c r="A58" s="57"/>
      <c r="B58" s="40"/>
      <c r="C58" s="42"/>
      <c r="D58" s="42"/>
      <c r="E58" s="42"/>
      <c r="F58" s="42"/>
      <c r="G58" s="42"/>
      <c r="H58" s="42"/>
    </row>
    <row r="59" spans="1:8" x14ac:dyDescent="0.3">
      <c r="A59" s="4"/>
      <c r="B59" s="4"/>
      <c r="C59" s="4"/>
      <c r="D59" s="4"/>
      <c r="E59" s="4"/>
      <c r="F59" s="4"/>
      <c r="G59" s="4"/>
      <c r="H59" s="4"/>
    </row>
    <row r="60" spans="1:8" ht="16.5" x14ac:dyDescent="0.3">
      <c r="A60" s="4"/>
      <c r="B60" s="54"/>
      <c r="C60" s="4"/>
      <c r="D60" s="55"/>
      <c r="E60" s="58"/>
      <c r="F60" s="58"/>
      <c r="G60" s="58"/>
      <c r="H60" s="4"/>
    </row>
    <row r="61" spans="1:8" ht="16.5" x14ac:dyDescent="0.3">
      <c r="A61" s="4"/>
      <c r="B61" s="54"/>
      <c r="C61" s="55"/>
      <c r="D61" s="55"/>
      <c r="E61" s="58"/>
      <c r="F61" s="58"/>
      <c r="G61" s="58"/>
      <c r="H61" s="4"/>
    </row>
    <row r="62" spans="1:8" ht="16.5" x14ac:dyDescent="0.3">
      <c r="A62" s="4"/>
      <c r="B62" s="54"/>
      <c r="C62" s="55"/>
      <c r="D62" s="4"/>
      <c r="E62" s="4"/>
      <c r="F62" s="54"/>
      <c r="G62" s="4"/>
      <c r="H62" s="4"/>
    </row>
  </sheetData>
  <mergeCells count="25">
    <mergeCell ref="C49:F49"/>
    <mergeCell ref="C51:F51"/>
    <mergeCell ref="E60:G60"/>
    <mergeCell ref="E61:G61"/>
    <mergeCell ref="A25:B25"/>
    <mergeCell ref="D26:H26"/>
    <mergeCell ref="B27:H27"/>
    <mergeCell ref="B29:H29"/>
    <mergeCell ref="B30:H30"/>
    <mergeCell ref="C47:F47"/>
    <mergeCell ref="F10:G10"/>
    <mergeCell ref="F12:G12"/>
    <mergeCell ref="F13:G13"/>
    <mergeCell ref="F14:G14"/>
    <mergeCell ref="F15:G15"/>
    <mergeCell ref="K1:M1"/>
    <mergeCell ref="A2:H2"/>
    <mergeCell ref="A4:H4"/>
    <mergeCell ref="A5:H5"/>
    <mergeCell ref="A6:A7"/>
    <mergeCell ref="B6:B7"/>
    <mergeCell ref="C6:C7"/>
    <mergeCell ref="D6:D7"/>
    <mergeCell ref="E6:F6"/>
    <mergeCell ref="G6:H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2022-09-15T07:08:13Z</dcterms:modified>
</cp:coreProperties>
</file>